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jgochis\OneDrive - Synergy Dental Partners\Supplier Rates\2025\"/>
    </mc:Choice>
  </mc:AlternateContent>
  <xr:revisionPtr revIDLastSave="0" documentId="8_{213AF62D-0BB7-4C90-B659-EC79BAA442E2}" xr6:coauthVersionLast="47" xr6:coauthVersionMax="47" xr10:uidLastSave="{00000000-0000-0000-0000-000000000000}"/>
  <bookViews>
    <workbookView xWindow="-120" yWindow="-120" windowWidth="29040" windowHeight="15840" xr2:uid="{00000000-000D-0000-FFFF-FFFF00000000}"/>
  </bookViews>
  <sheets>
    <sheet name="Product Rates" sheetId="2" r:id="rId1"/>
    <sheet name="Additonal Product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0" i="3" l="1"/>
  <c r="D143" i="2"/>
  <c r="E141" i="2"/>
  <c r="E140" i="2"/>
  <c r="C12" i="2"/>
  <c r="D11" i="2"/>
  <c r="C11" i="2"/>
  <c r="E7" i="2"/>
  <c r="C171" i="3"/>
  <c r="C161" i="3"/>
  <c r="C151" i="3"/>
  <c r="C142" i="3"/>
  <c r="C131" i="3"/>
  <c r="C109" i="3"/>
  <c r="C99" i="3"/>
  <c r="C89" i="3"/>
  <c r="C79" i="3"/>
  <c r="C69" i="3"/>
  <c r="C57" i="3"/>
  <c r="C46" i="3"/>
  <c r="D187" i="2"/>
  <c r="C187" i="2"/>
  <c r="D177" i="2"/>
  <c r="C177" i="2"/>
  <c r="D166" i="2"/>
  <c r="C166" i="2"/>
  <c r="D156" i="2"/>
  <c r="C156" i="2"/>
  <c r="D132" i="2"/>
  <c r="C132" i="2"/>
  <c r="D122" i="2"/>
  <c r="C122" i="2"/>
  <c r="D112" i="2"/>
  <c r="C112" i="2"/>
  <c r="D103" i="2"/>
  <c r="C103" i="2"/>
  <c r="D94" i="2"/>
  <c r="C94" i="2"/>
  <c r="D85" i="2"/>
  <c r="C85" i="2"/>
  <c r="D76" i="2"/>
  <c r="C76" i="2"/>
  <c r="D67" i="2"/>
  <c r="C67" i="2"/>
  <c r="D58" i="2"/>
  <c r="C58" i="2"/>
  <c r="D36" i="2"/>
  <c r="C36" i="2"/>
  <c r="E8" i="2"/>
  <c r="E9" i="2"/>
  <c r="E20" i="2"/>
  <c r="E21" i="2"/>
  <c r="E22" i="2"/>
  <c r="E33" i="2"/>
  <c r="E34" i="2"/>
  <c r="E43" i="2"/>
  <c r="E44" i="2"/>
  <c r="E45" i="2"/>
  <c r="E55" i="2"/>
  <c r="E56" i="2"/>
  <c r="E64" i="2"/>
  <c r="E65" i="2"/>
  <c r="E73" i="2"/>
  <c r="E74" i="2"/>
  <c r="E82" i="2"/>
  <c r="E83" i="2"/>
  <c r="E91" i="2"/>
  <c r="E92" i="2"/>
  <c r="E100" i="2"/>
  <c r="E101" i="2"/>
  <c r="E109" i="2"/>
  <c r="E110" i="2"/>
  <c r="E119" i="2"/>
  <c r="E120" i="2"/>
  <c r="E129" i="2"/>
  <c r="E130" i="2"/>
  <c r="E153" i="2"/>
  <c r="E154" i="2"/>
  <c r="E163" i="2"/>
  <c r="E164" i="2"/>
  <c r="E174" i="2"/>
  <c r="E175" i="2"/>
  <c r="E184" i="2"/>
  <c r="E185" i="2"/>
  <c r="E194" i="2"/>
  <c r="E195" i="2"/>
  <c r="E196" i="2"/>
  <c r="E197" i="2"/>
  <c r="E198" i="2"/>
  <c r="E199" i="2"/>
  <c r="E200" i="2"/>
  <c r="E201" i="2"/>
  <c r="E202" i="2"/>
  <c r="D12" i="2"/>
  <c r="D25" i="2"/>
  <c r="D24" i="2"/>
  <c r="D48" i="2"/>
  <c r="C48" i="2"/>
  <c r="C47" i="2"/>
  <c r="C25" i="2"/>
  <c r="C24" i="2"/>
  <c r="D47" i="2"/>
  <c r="E143" i="2" l="1"/>
  <c r="E187" i="2"/>
  <c r="E177" i="2"/>
  <c r="E166" i="2"/>
  <c r="E112" i="2"/>
  <c r="E156" i="2"/>
  <c r="E132" i="2"/>
  <c r="E122" i="2"/>
  <c r="E103" i="2"/>
  <c r="E94" i="2"/>
  <c r="E85" i="2"/>
  <c r="E76" i="2"/>
  <c r="E36" i="2"/>
  <c r="E67" i="2"/>
  <c r="E48" i="2"/>
  <c r="E47" i="2"/>
  <c r="E58" i="2"/>
  <c r="E24" i="2"/>
  <c r="E25" i="2"/>
  <c r="E12" i="2"/>
  <c r="E11" i="2"/>
  <c r="E210" i="2" l="1"/>
</calcChain>
</file>

<file path=xl/sharedStrings.xml><?xml version="1.0" encoding="utf-8"?>
<sst xmlns="http://schemas.openxmlformats.org/spreadsheetml/2006/main" count="606" uniqueCount="129">
  <si>
    <t>Warranty</t>
  </si>
  <si>
    <t>Unit Price</t>
  </si>
  <si>
    <t>Shipping</t>
  </si>
  <si>
    <t>Total Cost</t>
  </si>
  <si>
    <t>Turnaround Time</t>
  </si>
  <si>
    <t>Other costs (Disposal, Rush, Remakes, etc)</t>
  </si>
  <si>
    <t>Item:</t>
  </si>
  <si>
    <t>CROWNS</t>
  </si>
  <si>
    <t>Product notes</t>
  </si>
  <si>
    <t>DENTURES</t>
  </si>
  <si>
    <t>Incl. Bite, try in, process, finish</t>
  </si>
  <si>
    <t>Rush Service</t>
  </si>
  <si>
    <t>Other costs (Disposal, Remakes, etc)</t>
  </si>
  <si>
    <t>Must include all components in total price.  Any that are separate must be listed with price. (IE: Titanium abutment, Crown, Tissue model, Screw, Analog, Jig, etc)</t>
  </si>
  <si>
    <t>Synergy Dental Partners Lab Bid Sheet</t>
  </si>
  <si>
    <t>5 years</t>
  </si>
  <si>
    <t>10 days</t>
  </si>
  <si>
    <t>Fee includes 1 Gram of Alloy</t>
  </si>
  <si>
    <t>Restorations with over 1g in alloy will be charged according to the additional weight.  Price per gram fluctuates w the market.</t>
  </si>
  <si>
    <t>5 Years</t>
  </si>
  <si>
    <t>10 Days</t>
  </si>
  <si>
    <t>1 Year</t>
  </si>
  <si>
    <t>Varies by Implant</t>
  </si>
  <si>
    <t>15 days</t>
  </si>
  <si>
    <t>Each  gram of alloy will be charged according to current day pricing which fluctuates with the market.</t>
  </si>
  <si>
    <t>1 years</t>
  </si>
  <si>
    <t>Lab: Maverick Dental Lab</t>
  </si>
  <si>
    <t>yes</t>
  </si>
  <si>
    <t>*** This is our Standard Denture, for Economy &amp; Deluxe Options, refer to Additional Products Tab***</t>
  </si>
  <si>
    <t>*** This is our Standard Cast Partial, for Economy &amp; Deluxe Options, refer to Additional Products Tab***</t>
  </si>
  <si>
    <t>N/A</t>
  </si>
  <si>
    <t>Custom Titanium Abutment &amp; Crown w/ IPS e.max or Zirconia Crown</t>
  </si>
  <si>
    <t>Custom Titanium Abutment &amp; Crown w/ PFM Crown</t>
  </si>
  <si>
    <t>Custom Gold Anodized Titanium Abutment &amp; Crown N/A IPS e.max or Zirconia Crown</t>
  </si>
  <si>
    <t>Custom Gold Adonized Titanium Abutment &amp; Crown N/A PFM Crown</t>
  </si>
  <si>
    <t>Custom Zirconia Abutment &amp; Crown IPS e.max or Zirconia Crown</t>
  </si>
  <si>
    <t>Prefabricated Ti-Base &amp; EZ Esthetic Zirconia Crown</t>
  </si>
  <si>
    <t>Prefabricated Ti-Base &amp; PZ Posterior Zirconia Crown</t>
  </si>
  <si>
    <t>Prefabricated Ti-Base &amp; e.max Crown</t>
  </si>
  <si>
    <t xml:space="preserve">Selection of abutment type (custom vs prefabricated is subject to lab evaluation &amp; doctor approval).  If a genuine OEM Brand part is needed/preferred to complete the case, additional costs will apply (varying by implant abutment manufacturer).  Alternatively, if Maverick's compatible abutment solutions are used, the fees will be in line with the prices outlined in this document.  </t>
  </si>
  <si>
    <t>Send digital impressions &amp; get 2 free chamfer prep diamonds w/ each crown &amp; bridge case</t>
  </si>
  <si>
    <t>Restorations with over 1g in alloy will be charged according to the additional weight.  Price per gram of alloy is subject to market prices.</t>
  </si>
  <si>
    <r>
      <t xml:space="preserve">Unit Price </t>
    </r>
    <r>
      <rPr>
        <b/>
        <sz val="11"/>
        <color theme="1"/>
        <rFont val="Calibri"/>
        <family val="2"/>
        <scheme val="minor"/>
      </rPr>
      <t>(digital impression)</t>
    </r>
  </si>
  <si>
    <r>
      <t xml:space="preserve">Unit Price </t>
    </r>
    <r>
      <rPr>
        <b/>
        <sz val="11"/>
        <color theme="1"/>
        <rFont val="Calibri"/>
        <family val="2"/>
        <scheme val="minor"/>
      </rPr>
      <t>(physical impression)</t>
    </r>
  </si>
  <si>
    <r>
      <t>Total Price</t>
    </r>
    <r>
      <rPr>
        <b/>
        <sz val="11"/>
        <color theme="1"/>
        <rFont val="Calibri"/>
        <family val="2"/>
        <scheme val="minor"/>
      </rPr>
      <t xml:space="preserve"> (digital impression)</t>
    </r>
  </si>
  <si>
    <r>
      <t xml:space="preserve">Total Price </t>
    </r>
    <r>
      <rPr>
        <b/>
        <sz val="11"/>
        <color theme="1"/>
        <rFont val="Calibri"/>
        <family val="2"/>
        <scheme val="minor"/>
      </rPr>
      <t>(physical impression)</t>
    </r>
  </si>
  <si>
    <t>Flat Price on this Alloy, no additional charges apply!</t>
  </si>
  <si>
    <t>Rush requests cannot always be accepted due to abutment ordering constraints</t>
  </si>
  <si>
    <r>
      <t xml:space="preserve">Turnaround Time </t>
    </r>
    <r>
      <rPr>
        <b/>
        <sz val="11"/>
        <color theme="1"/>
        <rFont val="Calibri"/>
        <family val="2"/>
        <scheme val="minor"/>
      </rPr>
      <t>(physical impression)</t>
    </r>
  </si>
  <si>
    <r>
      <t xml:space="preserve">Turnaround Time </t>
    </r>
    <r>
      <rPr>
        <b/>
        <sz val="11"/>
        <color theme="1"/>
        <rFont val="Calibri"/>
        <family val="2"/>
        <scheme val="minor"/>
      </rPr>
      <t>(digital impression)</t>
    </r>
  </si>
  <si>
    <t>Additional Products - List all below</t>
  </si>
  <si>
    <t>Lab:  Maverick Dental Laboratories, LLC</t>
  </si>
  <si>
    <t>5 Days</t>
  </si>
  <si>
    <t>-</t>
  </si>
  <si>
    <r>
      <t xml:space="preserve">For Single Unit Crowns sent via Digital Impression,  Maverick provides a printed mini model </t>
    </r>
    <r>
      <rPr>
        <b/>
        <i/>
        <sz val="11"/>
        <color theme="1"/>
        <rFont val="Calibri"/>
        <family val="2"/>
        <scheme val="minor"/>
      </rPr>
      <t>for free</t>
    </r>
    <r>
      <rPr>
        <i/>
        <sz val="11"/>
        <color theme="1"/>
        <rFont val="Calibri"/>
        <family val="2"/>
        <scheme val="minor"/>
      </rPr>
      <t>.</t>
    </r>
  </si>
  <si>
    <r>
      <rPr>
        <b/>
        <sz val="10"/>
        <color theme="1"/>
        <rFont val="Calibri"/>
        <family val="2"/>
        <scheme val="minor"/>
      </rPr>
      <t xml:space="preserve">DIGITAL Printed Quad Model - </t>
    </r>
    <r>
      <rPr>
        <b/>
        <sz val="11"/>
        <color theme="1"/>
        <rFont val="Calibri"/>
        <family val="2"/>
        <scheme val="minor"/>
      </rPr>
      <t xml:space="preserve"> </t>
    </r>
    <r>
      <rPr>
        <sz val="11"/>
        <color theme="1"/>
        <rFont val="Calibri"/>
        <family val="2"/>
        <scheme val="minor"/>
      </rPr>
      <t>w</t>
    </r>
    <r>
      <rPr>
        <i/>
        <sz val="10"/>
        <color theme="1"/>
        <rFont val="Calibri"/>
        <family val="2"/>
        <scheme val="minor"/>
      </rPr>
      <t>hen Doctor Sends Digital Impression</t>
    </r>
    <r>
      <rPr>
        <b/>
        <sz val="11"/>
        <color theme="1"/>
        <rFont val="Calibri"/>
        <family val="2"/>
        <scheme val="minor"/>
      </rPr>
      <t xml:space="preserve"> </t>
    </r>
    <r>
      <rPr>
        <i/>
        <sz val="10"/>
        <color theme="1"/>
        <rFont val="Calibri"/>
        <family val="2"/>
        <scheme val="minor"/>
      </rPr>
      <t>for a multi-unit case</t>
    </r>
  </si>
  <si>
    <t>For multiple unit cases sent via Digital Impression,  Maverick provides a quadrant model at the following prices</t>
  </si>
  <si>
    <r>
      <rPr>
        <b/>
        <sz val="10"/>
        <color theme="1"/>
        <rFont val="Calibri"/>
        <family val="2"/>
        <scheme val="minor"/>
      </rPr>
      <t xml:space="preserve">DIGITAL Printed Full Arch Model - </t>
    </r>
    <r>
      <rPr>
        <b/>
        <sz val="11"/>
        <color theme="1"/>
        <rFont val="Calibri"/>
        <family val="2"/>
        <scheme val="minor"/>
      </rPr>
      <t xml:space="preserve"> </t>
    </r>
    <r>
      <rPr>
        <sz val="11"/>
        <color theme="1"/>
        <rFont val="Calibri"/>
        <family val="2"/>
        <scheme val="minor"/>
      </rPr>
      <t>w</t>
    </r>
    <r>
      <rPr>
        <i/>
        <sz val="10"/>
        <color theme="1"/>
        <rFont val="Calibri"/>
        <family val="2"/>
        <scheme val="minor"/>
      </rPr>
      <t>hen Doctor Sends Digital Impression</t>
    </r>
    <r>
      <rPr>
        <b/>
        <sz val="11"/>
        <color theme="1"/>
        <rFont val="Calibri"/>
        <family val="2"/>
        <scheme val="minor"/>
      </rPr>
      <t xml:space="preserve"> </t>
    </r>
    <r>
      <rPr>
        <i/>
        <sz val="10"/>
        <color theme="1"/>
        <rFont val="Calibri"/>
        <family val="2"/>
        <scheme val="minor"/>
      </rPr>
      <t>for a nightguard or full mouth case</t>
    </r>
  </si>
  <si>
    <t>5 days</t>
  </si>
  <si>
    <t>For larger multiple unit cases and nightguards sent via Digital Impression,  Maverick provides a printed full-arch model at the following prices</t>
  </si>
  <si>
    <t>Additional Crown &amp; Bridge Products</t>
  </si>
  <si>
    <t>Digitally designed and milled with PMMA material.  Doctor can send analog or digital impression for this</t>
  </si>
  <si>
    <t>Custom Temporary Crown</t>
  </si>
  <si>
    <t>Diagnostic Waxup</t>
  </si>
  <si>
    <t>Includes a clear stent for chairside composite mockup</t>
  </si>
  <si>
    <t>Partials &amp; Dentures</t>
  </si>
  <si>
    <r>
      <t xml:space="preserve">Acrylic Flipper Complete </t>
    </r>
    <r>
      <rPr>
        <b/>
        <sz val="10"/>
        <color theme="1"/>
        <rFont val="Calibri"/>
        <family val="2"/>
        <scheme val="minor"/>
      </rPr>
      <t>(all steps included)</t>
    </r>
    <r>
      <rPr>
        <b/>
        <sz val="11"/>
        <color theme="1"/>
        <rFont val="Calibri"/>
        <family val="2"/>
        <scheme val="minor"/>
      </rPr>
      <t xml:space="preserve"> 1-3 Teeth</t>
    </r>
  </si>
  <si>
    <t>1 year</t>
  </si>
  <si>
    <t>Economy Cast Metal Partial (all steps included)</t>
  </si>
  <si>
    <t>Deluxe Cast Metal Partial (all steps included)</t>
  </si>
  <si>
    <t>Economy Full Complete Denture (all steps included)</t>
  </si>
  <si>
    <t>Additional Appliances &amp; Nightguards</t>
  </si>
  <si>
    <t>Comfort Hard/Soft Bite Splint</t>
  </si>
  <si>
    <t>Hard Bite Splint</t>
  </si>
  <si>
    <t>Functional TMJ Splint</t>
  </si>
  <si>
    <t>Athletic Mouthguard</t>
  </si>
  <si>
    <t>Bleaching Tray</t>
  </si>
  <si>
    <t>Crown &amp; Bridge Models When Sending Digital Impressions</t>
  </si>
  <si>
    <t>No fee</t>
  </si>
  <si>
    <t>Standard Maverick Pricing</t>
  </si>
  <si>
    <t>Synergy Pricing</t>
  </si>
  <si>
    <t>% Discount</t>
  </si>
  <si>
    <t>Send digital impressions &amp; get 2 free multi-use chamfer prep diamonds w/ each crown &amp; bridge case ($18 Value!)</t>
  </si>
  <si>
    <t xml:space="preserve"> Some specific products (cast &amp; flexible partials, Non-Precious PFMs) are fabricated by partner laboratories</t>
  </si>
  <si>
    <t>ITEM: Monolithic Full Contour Zirconia</t>
  </si>
  <si>
    <r>
      <t>Total Price w/ shipping</t>
    </r>
    <r>
      <rPr>
        <b/>
        <sz val="11"/>
        <color theme="1"/>
        <rFont val="Calibri"/>
        <family val="2"/>
        <scheme val="minor"/>
      </rPr>
      <t xml:space="preserve"> (digital impression)</t>
    </r>
  </si>
  <si>
    <r>
      <t xml:space="preserve">Total Price w/ shipping </t>
    </r>
    <r>
      <rPr>
        <b/>
        <sz val="11"/>
        <color theme="1"/>
        <rFont val="Calibri"/>
        <family val="2"/>
        <scheme val="minor"/>
      </rPr>
      <t>(physical impression)</t>
    </r>
  </si>
  <si>
    <t>ITEM: High Translucency -  Esthetic Zirconia</t>
  </si>
  <si>
    <r>
      <t>Total Price</t>
    </r>
    <r>
      <rPr>
        <b/>
        <sz val="11"/>
        <color theme="1"/>
        <rFont val="Calibri"/>
        <family val="2"/>
        <scheme val="minor"/>
      </rPr>
      <t xml:space="preserve"> </t>
    </r>
    <r>
      <rPr>
        <sz val="11"/>
        <color theme="1"/>
        <rFont val="Calibri"/>
        <family val="2"/>
        <scheme val="minor"/>
      </rPr>
      <t>w/ shipping</t>
    </r>
    <r>
      <rPr>
        <b/>
        <sz val="11"/>
        <color theme="1"/>
        <rFont val="Calibri"/>
        <family val="2"/>
        <scheme val="minor"/>
      </rPr>
      <t xml:space="preserve"> (digital impression)</t>
    </r>
  </si>
  <si>
    <t>ITEM: Porcelain Fused to Zirconia</t>
  </si>
  <si>
    <t>ITEM: e.max Full Contour (Lithium Discilicate)</t>
  </si>
  <si>
    <t>Total Price w/ shipping</t>
  </si>
  <si>
    <t>ITEM: e.max Bridge (three unit max)</t>
  </si>
  <si>
    <t>ITEM: e.max Veneer</t>
  </si>
  <si>
    <t>ITEM: Porcelain Fused to Metal (High Noble)</t>
  </si>
  <si>
    <t>ITEM: Porcelain Fused to Metal (Semi- Precious)</t>
  </si>
  <si>
    <t>ITEM: Porcelain Fused to Metal (Base)</t>
  </si>
  <si>
    <t>ITEM: Full Cast Metal (High Noble)</t>
  </si>
  <si>
    <t>ITEM: Full Cast Metal (Semi-Precious)</t>
  </si>
  <si>
    <t>ITEM: Full Cast Metal (Base)</t>
  </si>
  <si>
    <t>ITEM: Acrylic Partial Complete (all steps included)</t>
  </si>
  <si>
    <t>ITEM: Standard Full Complete (all steps included)</t>
  </si>
  <si>
    <t>ITEM: Full Immediate Complete (all steps included)</t>
  </si>
  <si>
    <t>ITEM: Cast Partial (all steps included)</t>
  </si>
  <si>
    <t>ITEM: Flexible Partial (all steps included)</t>
  </si>
  <si>
    <t>ITEM: Implant Restorations</t>
  </si>
  <si>
    <t>Not guaranteed due to need for specific parts</t>
  </si>
  <si>
    <t xml:space="preserve">Average Discount </t>
  </si>
  <si>
    <r>
      <rPr>
        <b/>
        <sz val="10"/>
        <color theme="1"/>
        <rFont val="Calibri"/>
        <family val="2"/>
        <scheme val="minor"/>
      </rPr>
      <t xml:space="preserve">DIGITAL Printed Mini Model - </t>
    </r>
    <r>
      <rPr>
        <b/>
        <sz val="11"/>
        <color theme="1"/>
        <rFont val="Calibri"/>
        <family val="2"/>
        <scheme val="minor"/>
      </rPr>
      <t xml:space="preserve"> </t>
    </r>
    <r>
      <rPr>
        <sz val="11"/>
        <color theme="1"/>
        <rFont val="Calibri"/>
        <family val="2"/>
        <scheme val="minor"/>
      </rPr>
      <t>w</t>
    </r>
    <r>
      <rPr>
        <i/>
        <sz val="10"/>
        <color theme="1"/>
        <rFont val="Calibri"/>
        <family val="2"/>
        <scheme val="minor"/>
      </rPr>
      <t>hen Doctor sends digital impression</t>
    </r>
    <r>
      <rPr>
        <b/>
        <sz val="11"/>
        <color theme="1"/>
        <rFont val="Calibri"/>
        <family val="2"/>
        <scheme val="minor"/>
      </rPr>
      <t xml:space="preserve"> </t>
    </r>
    <r>
      <rPr>
        <i/>
        <sz val="10"/>
        <color theme="1"/>
        <rFont val="Calibri"/>
        <family val="2"/>
        <scheme val="minor"/>
      </rPr>
      <t>for single crown</t>
    </r>
  </si>
  <si>
    <t>Effective 5/2/25</t>
  </si>
  <si>
    <r>
      <rPr>
        <b/>
        <sz val="8"/>
        <color theme="1"/>
        <rFont val="Calibri"/>
        <family val="2"/>
        <scheme val="minor"/>
      </rPr>
      <t xml:space="preserve">As Needed: </t>
    </r>
    <r>
      <rPr>
        <sz val="9"/>
        <color theme="1"/>
        <rFont val="Calibri"/>
        <family val="2"/>
        <scheme val="minor"/>
      </rPr>
      <t xml:space="preserve">                                                                                </t>
    </r>
    <r>
      <rPr>
        <sz val="8"/>
        <color theme="1"/>
        <rFont val="Calibri"/>
        <family val="2"/>
        <scheme val="minor"/>
      </rPr>
      <t xml:space="preserve">Crown &amp; Bridge Stone Model… no charge                                                             Digital Printed 'Mini' Model (Single Unit Case)….. no charge           Digital Printed Quadrant Model..... $18.95                                                Digital Printed Full Arch Model..... $32.95                                                    </t>
    </r>
  </si>
  <si>
    <r>
      <rPr>
        <b/>
        <sz val="8"/>
        <color theme="1"/>
        <rFont val="Calibri"/>
        <family val="2"/>
        <scheme val="minor"/>
      </rPr>
      <t xml:space="preserve">As Needed: </t>
    </r>
    <r>
      <rPr>
        <sz val="9"/>
        <color theme="1"/>
        <rFont val="Calibri"/>
        <family val="2"/>
        <scheme val="minor"/>
      </rPr>
      <t xml:space="preserve">                                                                                </t>
    </r>
    <r>
      <rPr>
        <sz val="8"/>
        <color theme="1"/>
        <rFont val="Calibri"/>
        <family val="2"/>
        <scheme val="minor"/>
      </rPr>
      <t>Crown &amp; Bridge Stone Model… no charge                                                    Digital Printed 'Mini' Model (Single Unit Case)….. no charge           Digital Printed Quadrant Model..... $18.95                                                       Digital Printed Full Arch Model..... $32.95</t>
    </r>
  </si>
  <si>
    <t>5 Day Rush: $48.95    3 Day Rush: $69.95</t>
  </si>
  <si>
    <r>
      <rPr>
        <b/>
        <sz val="8"/>
        <color theme="1"/>
        <rFont val="Calibri"/>
        <family val="2"/>
        <scheme val="minor"/>
      </rPr>
      <t xml:space="preserve">As Needed: </t>
    </r>
    <r>
      <rPr>
        <sz val="9"/>
        <color theme="1"/>
        <rFont val="Calibri"/>
        <family val="2"/>
        <scheme val="minor"/>
      </rPr>
      <t xml:space="preserve">                                                                                </t>
    </r>
    <r>
      <rPr>
        <sz val="8"/>
        <color theme="1"/>
        <rFont val="Calibri"/>
        <family val="2"/>
        <scheme val="minor"/>
      </rPr>
      <t>Crown &amp; Bridge Stone Model… no charge                                                   Digital Printed 'Mini' Model (Single Unit Case)….. no charge           Digital Printed Quadrant Model..... $18.95                                                       Digital Printed Full Arch Model..... $32.95</t>
    </r>
  </si>
  <si>
    <r>
      <rPr>
        <b/>
        <sz val="8"/>
        <color theme="1"/>
        <rFont val="Calibri"/>
        <family val="2"/>
        <scheme val="minor"/>
      </rPr>
      <t xml:space="preserve">As Needed: </t>
    </r>
    <r>
      <rPr>
        <sz val="9"/>
        <color theme="1"/>
        <rFont val="Calibri"/>
        <family val="2"/>
        <scheme val="minor"/>
      </rPr>
      <t xml:space="preserve">                                                                                </t>
    </r>
    <r>
      <rPr>
        <sz val="8"/>
        <color theme="1"/>
        <rFont val="Calibri"/>
        <family val="2"/>
        <scheme val="minor"/>
      </rPr>
      <t>Crown &amp; Bridge Stone Model… no charge                                                    Digital Printed 'Mini' Model (Single Unit Case)….. no charge           Digital Printed Quadrant Model..... $18.95                                                        Digital Printed Full Arch Model..... $32.95</t>
    </r>
  </si>
  <si>
    <t>Fees listed are each way via UPS/Fedex.</t>
  </si>
  <si>
    <r>
      <rPr>
        <b/>
        <sz val="8"/>
        <color theme="1"/>
        <rFont val="Calibri"/>
        <family val="2"/>
        <scheme val="minor"/>
      </rPr>
      <t>As Needed:</t>
    </r>
    <r>
      <rPr>
        <sz val="8"/>
        <color theme="1"/>
        <rFont val="Calibri"/>
        <family val="2"/>
        <scheme val="minor"/>
      </rPr>
      <t xml:space="preserve">                                                                                                                           Custom Tray.... $27.95                                                                                              Base Plate/Wax Rim…. $31.95                                                                          Model Pour fee/Duplicate Model (no charge if practice pours model)…. $18.95                                                                                   </t>
    </r>
  </si>
  <si>
    <t>Each way via UPS/Fedex</t>
  </si>
  <si>
    <t>3 Day Rush: $69.95</t>
  </si>
  <si>
    <r>
      <rPr>
        <b/>
        <sz val="8"/>
        <color theme="1"/>
        <rFont val="Calibri"/>
        <family val="2"/>
        <scheme val="minor"/>
      </rPr>
      <t>As Needed:</t>
    </r>
    <r>
      <rPr>
        <sz val="8"/>
        <color theme="1"/>
        <rFont val="Calibri"/>
        <family val="2"/>
        <scheme val="minor"/>
      </rPr>
      <t xml:space="preserve">                                                                                                                             Implant Analog (if not provided by practice): $22.50                                  Implant Jig (confirms orientation for cement retained)... $14.95                                   OEM preferred over compatible abutment:  Varies by Brand               </t>
    </r>
  </si>
  <si>
    <t>7 days</t>
  </si>
  <si>
    <t>Turnaround Time:  Try-In</t>
  </si>
  <si>
    <t>Turnaround Time: Finish</t>
  </si>
  <si>
    <r>
      <rPr>
        <b/>
        <sz val="8"/>
        <color theme="1"/>
        <rFont val="Calibri"/>
        <family val="2"/>
        <scheme val="minor"/>
      </rPr>
      <t xml:space="preserve">As Needed: </t>
    </r>
    <r>
      <rPr>
        <sz val="8"/>
        <color theme="1"/>
        <rFont val="Calibri"/>
        <family val="2"/>
        <scheme val="minor"/>
      </rPr>
      <t xml:space="preserve"> Base Plate/Wax Rim…. $31.95 
Printed Model:  $29.95
Printed Try-In… $90.95
Printed Final…. $168.95
Duplicate Final Denture (Pt Backup)…. $149.95</t>
    </r>
  </si>
  <si>
    <t xml:space="preserve">Price includes 3D printed try-in plus final.  Maverick's digital dentures are printed with Lucitone Digital Print denture bases &amp; Lucitone IPN Digital Print teeth.  4-5 Appointments needed for new dentures (pt has no existing denture).  2-3 appointments needed for copy dentures (pt has existing denture).  More information, workflow guides &amp; videos can be found at https://maverickdental.com/digital-dentures/  </t>
  </si>
  <si>
    <t>PrintGuard3D</t>
  </si>
  <si>
    <t>Premium Full Complete Denture 
(all steps included)</t>
  </si>
  <si>
    <t>ITEM: Digital Denture Complete (all steps included)</t>
  </si>
  <si>
    <t>*** This is our Digital Denture, analog dentures listed seperately***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</si>
</sst>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i/>
      <sz val="10"/>
      <color theme="1"/>
      <name val="Calibri"/>
      <family val="2"/>
      <scheme val="minor"/>
    </font>
    <font>
      <i/>
      <sz val="9"/>
      <color theme="1"/>
      <name val="Calibri"/>
      <family val="2"/>
      <scheme val="minor"/>
    </font>
    <font>
      <b/>
      <i/>
      <sz val="10"/>
      <color theme="1"/>
      <name val="Calibri"/>
      <family val="2"/>
      <scheme val="minor"/>
    </font>
    <font>
      <b/>
      <sz val="12"/>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01">
    <xf numFmtId="0" fontId="0" fillId="0" borderId="0" xfId="0"/>
    <xf numFmtId="0" fontId="0" fillId="0" borderId="1" xfId="0" applyBorder="1"/>
    <xf numFmtId="0" fontId="0" fillId="0" borderId="1" xfId="0" applyBorder="1" applyAlignment="1">
      <alignment wrapText="1"/>
    </xf>
    <xf numFmtId="0" fontId="2" fillId="2" borderId="0" xfId="0" applyFont="1" applyFill="1"/>
    <xf numFmtId="14" fontId="1" fillId="0" borderId="0" xfId="0" applyNumberFormat="1" applyFont="1"/>
    <xf numFmtId="0" fontId="1" fillId="0" borderId="0" xfId="0" applyFont="1"/>
    <xf numFmtId="0" fontId="2" fillId="3" borderId="0" xfId="0" applyFont="1" applyFill="1" applyAlignment="1">
      <alignment wrapText="1"/>
    </xf>
    <xf numFmtId="0" fontId="4" fillId="0" borderId="1" xfId="0" applyFont="1" applyBorder="1" applyAlignment="1">
      <alignment wrapText="1"/>
    </xf>
    <xf numFmtId="164" fontId="0" fillId="5" borderId="1" xfId="0" applyNumberFormat="1" applyFill="1" applyBorder="1" applyAlignment="1">
      <alignment horizontal="right"/>
    </xf>
    <xf numFmtId="164" fontId="0" fillId="0" borderId="0" xfId="0" applyNumberFormat="1" applyAlignment="1">
      <alignment horizontal="right"/>
    </xf>
    <xf numFmtId="164" fontId="2" fillId="0" borderId="0" xfId="0" applyNumberFormat="1" applyFont="1" applyAlignment="1">
      <alignment horizontal="right"/>
    </xf>
    <xf numFmtId="164" fontId="0" fillId="5" borderId="1" xfId="1" applyNumberFormat="1" applyFont="1" applyFill="1" applyBorder="1" applyAlignment="1">
      <alignment horizontal="right"/>
    </xf>
    <xf numFmtId="164" fontId="0" fillId="5" borderId="1" xfId="0" applyNumberFormat="1" applyFill="1" applyBorder="1" applyAlignment="1">
      <alignment horizontal="right" wrapText="1"/>
    </xf>
    <xf numFmtId="164" fontId="0" fillId="5" borderId="1" xfId="1" applyNumberFormat="1" applyFont="1" applyFill="1" applyBorder="1" applyAlignment="1">
      <alignment horizontal="right" wrapText="1"/>
    </xf>
    <xf numFmtId="0" fontId="0" fillId="0" borderId="0" xfId="0" applyAlignment="1">
      <alignment horizontal="right"/>
    </xf>
    <xf numFmtId="164" fontId="0" fillId="3" borderId="1" xfId="0" applyNumberFormat="1" applyFill="1" applyBorder="1" applyAlignment="1">
      <alignment horizontal="right"/>
    </xf>
    <xf numFmtId="0" fontId="0" fillId="3" borderId="1" xfId="0" applyFill="1" applyBorder="1" applyAlignment="1">
      <alignment horizontal="right"/>
    </xf>
    <xf numFmtId="164" fontId="2" fillId="3" borderId="1" xfId="0" applyNumberFormat="1" applyFont="1" applyFill="1" applyBorder="1" applyAlignment="1">
      <alignment horizontal="center" vertical="center" wrapText="1"/>
    </xf>
    <xf numFmtId="8" fontId="0" fillId="3" borderId="1" xfId="0" applyNumberFormat="1" applyFill="1" applyBorder="1" applyAlignment="1">
      <alignment horizontal="right"/>
    </xf>
    <xf numFmtId="0" fontId="4" fillId="0" borderId="1" xfId="0" applyFont="1" applyBorder="1" applyAlignment="1">
      <alignment horizontal="center" vertical="center" wrapText="1"/>
    </xf>
    <xf numFmtId="0" fontId="0" fillId="2" borderId="0" xfId="0" applyFill="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4" fillId="0" borderId="1" xfId="0" applyFont="1" applyBorder="1" applyAlignment="1">
      <alignment horizontal="left" wrapText="1"/>
    </xf>
    <xf numFmtId="0" fontId="5"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0" borderId="1" xfId="0" applyFont="1" applyBorder="1" applyAlignment="1">
      <alignment horizontal="left" wrapText="1"/>
    </xf>
    <xf numFmtId="0" fontId="0" fillId="0" borderId="1" xfId="0" applyBorder="1" applyAlignment="1">
      <alignment horizontal="left" wrapText="1"/>
    </xf>
    <xf numFmtId="0" fontId="5" fillId="0" borderId="1" xfId="0" applyFont="1" applyBorder="1" applyAlignment="1">
      <alignment horizontal="left" wrapText="1"/>
    </xf>
    <xf numFmtId="0" fontId="6" fillId="0" borderId="1" xfId="0" applyFont="1" applyBorder="1" applyAlignment="1">
      <alignment horizontal="left" vertical="center" wrapText="1"/>
    </xf>
    <xf numFmtId="0" fontId="6" fillId="0" borderId="1" xfId="0" applyFont="1" applyBorder="1" applyAlignment="1">
      <alignment horizontal="left" wrapText="1"/>
    </xf>
    <xf numFmtId="8" fontId="0" fillId="0" borderId="1" xfId="0" applyNumberFormat="1" applyBorder="1" applyAlignment="1">
      <alignment horizontal="left" wrapText="1"/>
    </xf>
    <xf numFmtId="0" fontId="7" fillId="0" borderId="1" xfId="0" applyFont="1" applyBorder="1" applyAlignment="1">
      <alignment horizontal="left" vertical="center" wrapText="1"/>
    </xf>
    <xf numFmtId="0" fontId="0" fillId="0" borderId="1" xfId="0" applyBorder="1" applyAlignment="1">
      <alignment horizontal="left" vertical="top" wrapText="1"/>
    </xf>
    <xf numFmtId="0" fontId="2" fillId="3" borderId="0" xfId="0" applyFont="1" applyFill="1"/>
    <xf numFmtId="44" fontId="0" fillId="3" borderId="1" xfId="0" applyNumberFormat="1" applyFill="1" applyBorder="1" applyAlignment="1">
      <alignment horizontal="right"/>
    </xf>
    <xf numFmtId="0" fontId="4" fillId="3" borderId="1" xfId="0" applyFont="1" applyFill="1" applyBorder="1" applyAlignment="1">
      <alignment horizontal="center" vertical="center" wrapText="1"/>
    </xf>
    <xf numFmtId="2" fontId="0" fillId="3" borderId="1" xfId="0" applyNumberFormat="1" applyFill="1" applyBorder="1" applyAlignment="1">
      <alignment horizontal="right"/>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wrapText="1"/>
    </xf>
    <xf numFmtId="44" fontId="0" fillId="3" borderId="1" xfId="0" applyNumberFormat="1" applyFill="1" applyBorder="1" applyAlignment="1">
      <alignment horizontal="right" wrapText="1"/>
    </xf>
    <xf numFmtId="0" fontId="0" fillId="3" borderId="1" xfId="0" applyFill="1" applyBorder="1" applyAlignment="1">
      <alignment horizontal="center"/>
    </xf>
    <xf numFmtId="9" fontId="0" fillId="0" borderId="0" xfId="0" applyNumberFormat="1"/>
    <xf numFmtId="0" fontId="0" fillId="6" borderId="0" xfId="0" applyFill="1"/>
    <xf numFmtId="9" fontId="0" fillId="6" borderId="0" xfId="0" applyNumberFormat="1" applyFill="1" applyAlignment="1">
      <alignment horizontal="left"/>
    </xf>
    <xf numFmtId="164" fontId="2" fillId="5"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0" fontId="4" fillId="0" borderId="6" xfId="0" applyFont="1" applyBorder="1" applyAlignment="1">
      <alignment horizontal="left" wrapText="1"/>
    </xf>
    <xf numFmtId="0" fontId="0" fillId="0" borderId="1" xfId="0" applyBorder="1" applyAlignment="1">
      <alignment vertical="center"/>
    </xf>
    <xf numFmtId="0" fontId="0" fillId="0" borderId="6" xfId="0" applyBorder="1" applyAlignment="1">
      <alignment vertical="center"/>
    </xf>
    <xf numFmtId="0" fontId="12" fillId="0" borderId="1" xfId="0" applyFont="1" applyBorder="1" applyAlignment="1">
      <alignment horizontal="center" wrapText="1"/>
    </xf>
    <xf numFmtId="0" fontId="5" fillId="0" borderId="1" xfId="0" applyFont="1" applyBorder="1" applyAlignment="1">
      <alignment horizontal="center" vertical="center" wrapText="1"/>
    </xf>
    <xf numFmtId="0" fontId="0" fillId="0" borderId="6" xfId="0" applyBorder="1" applyAlignment="1">
      <alignment wrapText="1"/>
    </xf>
    <xf numFmtId="9" fontId="0" fillId="0" borderId="1" xfId="2" applyFont="1" applyBorder="1" applyAlignment="1">
      <alignment horizontal="left"/>
    </xf>
    <xf numFmtId="164" fontId="0" fillId="0" borderId="1" xfId="0" applyNumberFormat="1" applyBorder="1" applyAlignment="1">
      <alignment horizontal="right" wrapText="1"/>
    </xf>
    <xf numFmtId="0" fontId="0" fillId="0" borderId="1" xfId="0" applyBorder="1" applyAlignment="1">
      <alignment horizontal="right"/>
    </xf>
    <xf numFmtId="164" fontId="0" fillId="0" borderId="1" xfId="0" applyNumberFormat="1" applyBorder="1" applyAlignment="1">
      <alignment horizontal="right"/>
    </xf>
    <xf numFmtId="0" fontId="0" fillId="0" borderId="11" xfId="0" applyBorder="1"/>
    <xf numFmtId="0" fontId="0" fillId="0" borderId="11" xfId="0" applyBorder="1" applyAlignment="1">
      <alignment horizontal="left" wrapText="1"/>
    </xf>
    <xf numFmtId="0" fontId="5" fillId="0" borderId="11" xfId="0" applyFont="1" applyBorder="1" applyAlignment="1">
      <alignment horizontal="center" vertical="center" wrapText="1"/>
    </xf>
    <xf numFmtId="9" fontId="0" fillId="0" borderId="11" xfId="2" applyFont="1" applyFill="1" applyBorder="1" applyAlignment="1">
      <alignment horizontal="left"/>
    </xf>
    <xf numFmtId="164" fontId="0" fillId="5" borderId="6" xfId="0" applyNumberFormat="1" applyFill="1" applyBorder="1" applyAlignment="1">
      <alignment horizontal="right"/>
    </xf>
    <xf numFmtId="8" fontId="0" fillId="3" borderId="6" xfId="0" applyNumberFormat="1" applyFill="1" applyBorder="1" applyAlignment="1">
      <alignment horizontal="right"/>
    </xf>
    <xf numFmtId="9" fontId="0" fillId="0" borderId="6" xfId="2" applyFont="1" applyBorder="1" applyAlignment="1">
      <alignment horizontal="left"/>
    </xf>
    <xf numFmtId="0" fontId="0" fillId="0" borderId="15" xfId="0" applyBorder="1"/>
    <xf numFmtId="0" fontId="0" fillId="0" borderId="16" xfId="0" applyBorder="1" applyAlignment="1">
      <alignment horizontal="left" wrapText="1"/>
    </xf>
    <xf numFmtId="9" fontId="0" fillId="0" borderId="17" xfId="2" applyFont="1" applyBorder="1" applyAlignment="1">
      <alignment horizontal="left"/>
    </xf>
    <xf numFmtId="164" fontId="0" fillId="3" borderId="1" xfId="1" applyNumberFormat="1" applyFont="1" applyFill="1" applyBorder="1" applyAlignment="1">
      <alignment horizontal="right" wrapText="1"/>
    </xf>
    <xf numFmtId="164" fontId="0" fillId="3" borderId="1" xfId="0" applyNumberFormat="1" applyFill="1" applyBorder="1" applyAlignment="1">
      <alignment horizontal="right" wrapText="1"/>
    </xf>
    <xf numFmtId="0" fontId="0" fillId="8" borderId="0" xfId="0" applyFill="1"/>
    <xf numFmtId="164" fontId="0" fillId="0" borderId="16" xfId="0" applyNumberFormat="1" applyBorder="1" applyAlignment="1">
      <alignment horizontal="right" wrapText="1"/>
    </xf>
    <xf numFmtId="0" fontId="0" fillId="0" borderId="16" xfId="0" applyBorder="1" applyAlignment="1">
      <alignment horizontal="right"/>
    </xf>
    <xf numFmtId="0" fontId="13" fillId="0" borderId="0" xfId="0" applyFont="1" applyAlignment="1">
      <alignment horizontal="center"/>
    </xf>
    <xf numFmtId="0" fontId="2" fillId="4" borderId="4" xfId="0" applyFont="1" applyFill="1" applyBorder="1" applyAlignment="1">
      <alignment horizontal="center"/>
    </xf>
    <xf numFmtId="0" fontId="2" fillId="4" borderId="18" xfId="0" applyFont="1" applyFill="1" applyBorder="1" applyAlignment="1">
      <alignment horizontal="center"/>
    </xf>
    <xf numFmtId="0" fontId="2" fillId="4" borderId="5" xfId="0" applyFont="1" applyFill="1" applyBorder="1" applyAlignment="1">
      <alignment horizontal="center"/>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0" fontId="2" fillId="3" borderId="14" xfId="0" applyFont="1" applyFill="1" applyBorder="1" applyAlignment="1">
      <alignment horizontal="center" wrapText="1"/>
    </xf>
    <xf numFmtId="164" fontId="0" fillId="0" borderId="19" xfId="0" applyNumberFormat="1" applyBorder="1" applyAlignment="1">
      <alignment horizontal="center" wrapText="1"/>
    </xf>
    <xf numFmtId="164" fontId="0" fillId="0" borderId="20" xfId="0" applyNumberFormat="1" applyBorder="1" applyAlignment="1">
      <alignment horizontal="center" wrapText="1"/>
    </xf>
    <xf numFmtId="164" fontId="0" fillId="0" borderId="21" xfId="0" applyNumberFormat="1" applyBorder="1" applyAlignment="1">
      <alignment horizontal="center" wrapText="1"/>
    </xf>
    <xf numFmtId="164" fontId="7" fillId="5" borderId="1" xfId="0" applyNumberFormat="1" applyFont="1" applyFill="1" applyBorder="1" applyAlignment="1">
      <alignment horizontal="center" vertical="center" wrapText="1"/>
    </xf>
    <xf numFmtId="164" fontId="0" fillId="5" borderId="1" xfId="0" applyNumberFormat="1" applyFill="1" applyBorder="1" applyAlignment="1">
      <alignment horizontal="center" vertical="center" wrapText="1"/>
    </xf>
    <xf numFmtId="0" fontId="2" fillId="4" borderId="0" xfId="0" applyFont="1" applyFill="1" applyAlignment="1">
      <alignment horizontal="center"/>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0" xfId="0" applyAlignment="1">
      <alignment wrapText="1"/>
    </xf>
    <xf numFmtId="0" fontId="0" fillId="0" borderId="0" xfId="0"/>
    <xf numFmtId="0" fontId="5" fillId="3" borderId="1" xfId="0" applyFont="1" applyFill="1" applyBorder="1" applyAlignment="1">
      <alignment horizontal="center" vertical="center" wrapText="1"/>
    </xf>
    <xf numFmtId="164" fontId="7" fillId="5" borderId="1" xfId="0" applyNumberFormat="1" applyFont="1" applyFill="1" applyBorder="1" applyAlignment="1">
      <alignment horizontal="center" vertical="top"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164" fontId="7" fillId="5" borderId="10" xfId="0" applyNumberFormat="1" applyFont="1" applyFill="1" applyBorder="1" applyAlignment="1">
      <alignment horizontal="center" vertical="center" wrapText="1"/>
    </xf>
    <xf numFmtId="164" fontId="7" fillId="5" borderId="2" xfId="0" applyNumberFormat="1" applyFont="1" applyFill="1" applyBorder="1" applyAlignment="1">
      <alignment horizontal="center" vertical="center" wrapText="1"/>
    </xf>
    <xf numFmtId="0" fontId="13" fillId="4" borderId="0" xfId="0" applyFont="1" applyFill="1" applyAlignment="1">
      <alignment horizontal="center"/>
    </xf>
    <xf numFmtId="0" fontId="2" fillId="3" borderId="0" xfId="0" applyFont="1" applyFill="1" applyAlignment="1">
      <alignment horizontal="center" wrapText="1"/>
    </xf>
    <xf numFmtId="0" fontId="2" fillId="3" borderId="3" xfId="0" applyFont="1" applyFill="1" applyBorder="1" applyAlignment="1">
      <alignment horizontal="center" wrapText="1"/>
    </xf>
    <xf numFmtId="0" fontId="14" fillId="3" borderId="0" xfId="0" applyFont="1" applyFill="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0</xdr:rowOff>
    </xdr:from>
    <xdr:to>
      <xdr:col>0</xdr:col>
      <xdr:colOff>1333757</xdr:colOff>
      <xdr:row>2</xdr:row>
      <xdr:rowOff>0</xdr:rowOff>
    </xdr:to>
    <xdr:pic>
      <xdr:nvPicPr>
        <xdr:cNvPr id="3" name="Picture 2">
          <a:extLst>
            <a:ext uri="{FF2B5EF4-FFF2-40B4-BE49-F238E27FC236}">
              <a16:creationId xmlns:a16="http://schemas.microsoft.com/office/drawing/2014/main" id="{D33BFFBD-2F95-49C3-9290-D7B35BA870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5250" y="190500"/>
          <a:ext cx="1238507" cy="590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952500</xdr:colOff>
      <xdr:row>0</xdr:row>
      <xdr:rowOff>476250</xdr:rowOff>
    </xdr:to>
    <xdr:pic>
      <xdr:nvPicPr>
        <xdr:cNvPr id="3" name="Picture 2">
          <a:extLst>
            <a:ext uri="{FF2B5EF4-FFF2-40B4-BE49-F238E27FC236}">
              <a16:creationId xmlns:a16="http://schemas.microsoft.com/office/drawing/2014/main" id="{3BCE1216-5145-41D0-B11C-FD15137367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 y="0"/>
          <a:ext cx="952499" cy="4762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210"/>
  <sheetViews>
    <sheetView tabSelected="1" zoomScaleNormal="100" workbookViewId="0">
      <pane ySplit="4" topLeftCell="A5" activePane="bottomLeft" state="frozen"/>
      <selection pane="bottomLeft" activeCell="B9" sqref="B9"/>
    </sheetView>
  </sheetViews>
  <sheetFormatPr defaultRowHeight="15" x14ac:dyDescent="0.25"/>
  <cols>
    <col min="1" max="1" width="41.42578125" bestFit="1" customWidth="1"/>
    <col min="2" max="2" width="55.28515625" style="22" customWidth="1"/>
    <col min="3" max="3" width="24.28515625" style="9" bestFit="1" customWidth="1"/>
    <col min="4" max="4" width="21.42578125" customWidth="1"/>
    <col min="5" max="5" width="10.7109375" bestFit="1" customWidth="1"/>
  </cols>
  <sheetData>
    <row r="1" spans="1:5" x14ac:dyDescent="0.25">
      <c r="A1" s="3" t="s">
        <v>14</v>
      </c>
      <c r="B1" s="20"/>
    </row>
    <row r="2" spans="1:5" ht="46.5" customHeight="1" x14ac:dyDescent="0.25">
      <c r="A2" s="4"/>
      <c r="B2" s="89" t="s">
        <v>83</v>
      </c>
      <c r="C2" s="90"/>
      <c r="D2" s="90"/>
    </row>
    <row r="3" spans="1:5" x14ac:dyDescent="0.25">
      <c r="A3" s="5" t="s">
        <v>109</v>
      </c>
      <c r="B3" s="21" t="s">
        <v>26</v>
      </c>
      <c r="C3" s="10"/>
      <c r="D3" s="10"/>
    </row>
    <row r="4" spans="1:5" x14ac:dyDescent="0.25">
      <c r="C4" s="46" t="s">
        <v>79</v>
      </c>
      <c r="D4" s="17" t="s">
        <v>80</v>
      </c>
      <c r="E4" s="47" t="s">
        <v>81</v>
      </c>
    </row>
    <row r="5" spans="1:5" ht="15.75" thickBot="1" x14ac:dyDescent="0.3">
      <c r="A5" s="85" t="s">
        <v>7</v>
      </c>
      <c r="B5" s="85"/>
      <c r="C5" s="85"/>
      <c r="D5" s="85"/>
      <c r="E5" s="85"/>
    </row>
    <row r="6" spans="1:5" x14ac:dyDescent="0.25">
      <c r="A6" s="86" t="s">
        <v>84</v>
      </c>
      <c r="B6" s="87"/>
      <c r="C6" s="87"/>
      <c r="D6" s="87"/>
      <c r="E6" s="88"/>
    </row>
    <row r="7" spans="1:5" x14ac:dyDescent="0.25">
      <c r="A7" s="49" t="s">
        <v>42</v>
      </c>
      <c r="B7" s="23"/>
      <c r="C7" s="11">
        <v>101.95</v>
      </c>
      <c r="D7" s="15">
        <v>73.95</v>
      </c>
      <c r="E7" s="54">
        <f>(D7-C7)/C7</f>
        <v>-0.27464443354585583</v>
      </c>
    </row>
    <row r="8" spans="1:5" x14ac:dyDescent="0.25">
      <c r="A8" s="49" t="s">
        <v>43</v>
      </c>
      <c r="B8" s="23"/>
      <c r="C8" s="11">
        <v>119.95</v>
      </c>
      <c r="D8" s="15">
        <v>83.95</v>
      </c>
      <c r="E8" s="54">
        <f t="shared" ref="E8:E65" si="0">(D8-C8)/C8</f>
        <v>-0.30012505210504375</v>
      </c>
    </row>
    <row r="9" spans="1:5" ht="39" customHeight="1" x14ac:dyDescent="0.25">
      <c r="A9" s="1" t="s">
        <v>2</v>
      </c>
      <c r="B9" s="52" t="s">
        <v>115</v>
      </c>
      <c r="C9" s="11">
        <v>8.9499999999999993</v>
      </c>
      <c r="D9" s="15">
        <v>6.45</v>
      </c>
      <c r="E9" s="54">
        <f t="shared" si="0"/>
        <v>-0.27932960893854741</v>
      </c>
    </row>
    <row r="10" spans="1:5" ht="60.75" customHeight="1" x14ac:dyDescent="0.25">
      <c r="A10" s="2" t="s">
        <v>12</v>
      </c>
      <c r="B10" s="25"/>
      <c r="C10" s="83" t="s">
        <v>110</v>
      </c>
      <c r="D10" s="83"/>
      <c r="E10" s="54"/>
    </row>
    <row r="11" spans="1:5" x14ac:dyDescent="0.25">
      <c r="A11" s="49" t="s">
        <v>85</v>
      </c>
      <c r="B11" s="23"/>
      <c r="C11" s="11">
        <f>SUM(C7+C9)</f>
        <v>110.9</v>
      </c>
      <c r="D11" s="15">
        <f>D7+D9</f>
        <v>80.400000000000006</v>
      </c>
      <c r="E11" s="54">
        <f t="shared" si="0"/>
        <v>-0.27502254283137961</v>
      </c>
    </row>
    <row r="12" spans="1:5" x14ac:dyDescent="0.25">
      <c r="A12" s="49" t="s">
        <v>86</v>
      </c>
      <c r="B12" s="51"/>
      <c r="C12" s="11">
        <f>SUM(C8+2*C9)</f>
        <v>137.85</v>
      </c>
      <c r="D12" s="15">
        <f>D8+(2*D9)</f>
        <v>96.850000000000009</v>
      </c>
      <c r="E12" s="54">
        <f t="shared" si="0"/>
        <v>-0.29742473703300681</v>
      </c>
    </row>
    <row r="13" spans="1:5" x14ac:dyDescent="0.25">
      <c r="A13" s="1" t="s">
        <v>0</v>
      </c>
      <c r="B13" s="27"/>
      <c r="C13" s="8" t="s">
        <v>15</v>
      </c>
      <c r="D13" s="15" t="s">
        <v>15</v>
      </c>
      <c r="E13" s="54"/>
    </row>
    <row r="14" spans="1:5" x14ac:dyDescent="0.25">
      <c r="A14" s="1" t="s">
        <v>49</v>
      </c>
      <c r="B14" s="27"/>
      <c r="C14" s="8" t="s">
        <v>120</v>
      </c>
      <c r="D14" s="15" t="s">
        <v>120</v>
      </c>
      <c r="E14" s="54"/>
    </row>
    <row r="15" spans="1:5" x14ac:dyDescent="0.25">
      <c r="A15" s="1" t="s">
        <v>48</v>
      </c>
      <c r="B15" s="27"/>
      <c r="C15" s="12" t="s">
        <v>16</v>
      </c>
      <c r="D15" s="15" t="s">
        <v>16</v>
      </c>
      <c r="E15" s="54"/>
    </row>
    <row r="16" spans="1:5" ht="15" customHeight="1" x14ac:dyDescent="0.25">
      <c r="A16" s="1" t="s">
        <v>11</v>
      </c>
      <c r="B16" s="51" t="s">
        <v>112</v>
      </c>
      <c r="C16" s="54"/>
      <c r="D16" s="54"/>
      <c r="E16" s="54"/>
    </row>
    <row r="17" spans="1:5" ht="51" customHeight="1" x14ac:dyDescent="0.25">
      <c r="A17" s="1" t="s">
        <v>8</v>
      </c>
      <c r="B17" s="27"/>
      <c r="C17" s="91" t="s">
        <v>82</v>
      </c>
      <c r="D17" s="91"/>
      <c r="E17" s="54"/>
    </row>
    <row r="18" spans="1:5" ht="16.5" customHeight="1" thickBot="1" x14ac:dyDescent="0.3">
      <c r="A18" s="58"/>
      <c r="B18" s="59"/>
      <c r="C18" s="60"/>
      <c r="D18" s="60"/>
      <c r="E18" s="61"/>
    </row>
    <row r="19" spans="1:5" ht="15.75" thickBot="1" x14ac:dyDescent="0.3">
      <c r="A19" s="77" t="s">
        <v>87</v>
      </c>
      <c r="B19" s="78"/>
      <c r="C19" s="78"/>
      <c r="D19" s="78"/>
      <c r="E19" s="79"/>
    </row>
    <row r="20" spans="1:5" x14ac:dyDescent="0.25">
      <c r="A20" s="50" t="s">
        <v>42</v>
      </c>
      <c r="B20" s="48"/>
      <c r="C20" s="62">
        <v>124.95</v>
      </c>
      <c r="D20" s="63">
        <v>87.95</v>
      </c>
      <c r="E20" s="64">
        <f t="shared" si="0"/>
        <v>-0.2961184473789516</v>
      </c>
    </row>
    <row r="21" spans="1:5" x14ac:dyDescent="0.25">
      <c r="A21" s="49" t="s">
        <v>43</v>
      </c>
      <c r="B21" s="23"/>
      <c r="C21" s="8">
        <v>133.94999999999999</v>
      </c>
      <c r="D21" s="15">
        <v>97.95</v>
      </c>
      <c r="E21" s="54">
        <f t="shared" si="0"/>
        <v>-0.26875699888017907</v>
      </c>
    </row>
    <row r="22" spans="1:5" x14ac:dyDescent="0.25">
      <c r="A22" s="1" t="s">
        <v>2</v>
      </c>
      <c r="B22" s="52" t="s">
        <v>115</v>
      </c>
      <c r="C22" s="11">
        <v>8.9499999999999993</v>
      </c>
      <c r="D22" s="15">
        <v>6.45</v>
      </c>
      <c r="E22" s="54">
        <f t="shared" si="0"/>
        <v>-0.27932960893854741</v>
      </c>
    </row>
    <row r="23" spans="1:5" ht="60" customHeight="1" x14ac:dyDescent="0.25">
      <c r="A23" s="2" t="s">
        <v>5</v>
      </c>
      <c r="B23" s="25"/>
      <c r="C23" s="92" t="s">
        <v>111</v>
      </c>
      <c r="D23" s="92"/>
      <c r="E23" s="54"/>
    </row>
    <row r="24" spans="1:5" x14ac:dyDescent="0.25">
      <c r="A24" s="49" t="s">
        <v>88</v>
      </c>
      <c r="B24" s="23"/>
      <c r="C24" s="11">
        <f>SUM(C20+C22)</f>
        <v>133.9</v>
      </c>
      <c r="D24" s="15">
        <f>D20+D22</f>
        <v>94.4</v>
      </c>
      <c r="E24" s="54">
        <f t="shared" si="0"/>
        <v>-0.29499626587005229</v>
      </c>
    </row>
    <row r="25" spans="1:5" x14ac:dyDescent="0.25">
      <c r="A25" s="49" t="s">
        <v>86</v>
      </c>
      <c r="B25" s="51"/>
      <c r="C25" s="11">
        <f>SUM(C21+2*C22)</f>
        <v>151.85</v>
      </c>
      <c r="D25" s="15">
        <f>D21+(2*D22)</f>
        <v>110.85000000000001</v>
      </c>
      <c r="E25" s="54">
        <f t="shared" si="0"/>
        <v>-0.27000329272308188</v>
      </c>
    </row>
    <row r="26" spans="1:5" x14ac:dyDescent="0.25">
      <c r="A26" s="1" t="s">
        <v>0</v>
      </c>
      <c r="B26" s="27"/>
      <c r="C26" s="8" t="s">
        <v>15</v>
      </c>
      <c r="D26" s="15" t="s">
        <v>15</v>
      </c>
      <c r="E26" s="54"/>
    </row>
    <row r="27" spans="1:5" x14ac:dyDescent="0.25">
      <c r="A27" s="1" t="s">
        <v>49</v>
      </c>
      <c r="B27" s="27"/>
      <c r="C27" s="12" t="s">
        <v>120</v>
      </c>
      <c r="D27" s="15" t="s">
        <v>120</v>
      </c>
      <c r="E27" s="54"/>
    </row>
    <row r="28" spans="1:5" x14ac:dyDescent="0.25">
      <c r="A28" s="1" t="s">
        <v>48</v>
      </c>
      <c r="B28" s="27"/>
      <c r="C28" s="12" t="s">
        <v>16</v>
      </c>
      <c r="D28" s="15" t="s">
        <v>16</v>
      </c>
      <c r="E28" s="54"/>
    </row>
    <row r="29" spans="1:5" ht="14.25" customHeight="1" x14ac:dyDescent="0.25">
      <c r="A29" s="1" t="s">
        <v>11</v>
      </c>
      <c r="B29" s="51" t="s">
        <v>112</v>
      </c>
      <c r="C29"/>
      <c r="E29" s="54"/>
    </row>
    <row r="30" spans="1:5" ht="46.5" customHeight="1" x14ac:dyDescent="0.25">
      <c r="A30" s="1" t="s">
        <v>8</v>
      </c>
      <c r="B30" s="23"/>
      <c r="C30" s="91" t="s">
        <v>82</v>
      </c>
      <c r="D30" s="91"/>
      <c r="E30" s="54"/>
    </row>
    <row r="31" spans="1:5" ht="15.75" thickBot="1" x14ac:dyDescent="0.3">
      <c r="A31" s="1"/>
      <c r="B31" s="27"/>
      <c r="C31" s="55"/>
      <c r="D31" s="56"/>
      <c r="E31" s="54"/>
    </row>
    <row r="32" spans="1:5" ht="15.75" thickBot="1" x14ac:dyDescent="0.3">
      <c r="A32" s="77" t="s">
        <v>89</v>
      </c>
      <c r="B32" s="78"/>
      <c r="C32" s="78"/>
      <c r="D32" s="78"/>
      <c r="E32" s="79"/>
    </row>
    <row r="33" spans="1:5" x14ac:dyDescent="0.25">
      <c r="A33" s="49" t="s">
        <v>1</v>
      </c>
      <c r="B33" s="27"/>
      <c r="C33" s="11">
        <v>159.94999999999999</v>
      </c>
      <c r="D33" s="15">
        <v>116.95</v>
      </c>
      <c r="E33" s="54">
        <f t="shared" si="0"/>
        <v>-0.2688340106283213</v>
      </c>
    </row>
    <row r="34" spans="1:5" x14ac:dyDescent="0.25">
      <c r="A34" s="1" t="s">
        <v>2</v>
      </c>
      <c r="B34" s="52" t="s">
        <v>115</v>
      </c>
      <c r="C34" s="11">
        <v>8.9499999999999993</v>
      </c>
      <c r="D34" s="15">
        <v>6.45</v>
      </c>
      <c r="E34" s="54">
        <f t="shared" si="0"/>
        <v>-0.27932960893854741</v>
      </c>
    </row>
    <row r="35" spans="1:5" ht="60.75" customHeight="1" x14ac:dyDescent="0.25">
      <c r="A35" s="2" t="s">
        <v>12</v>
      </c>
      <c r="B35" s="25"/>
      <c r="C35" s="83" t="s">
        <v>113</v>
      </c>
      <c r="D35" s="83"/>
      <c r="E35" s="54"/>
    </row>
    <row r="36" spans="1:5" x14ac:dyDescent="0.25">
      <c r="A36" s="49" t="s">
        <v>91</v>
      </c>
      <c r="B36" s="51"/>
      <c r="C36" s="8">
        <f>SUM(C34*2+C33)</f>
        <v>177.85</v>
      </c>
      <c r="D36" s="18">
        <f>SUM(D34*2+D33)</f>
        <v>129.85</v>
      </c>
      <c r="E36" s="54">
        <f t="shared" si="0"/>
        <v>-0.26989035704245151</v>
      </c>
    </row>
    <row r="37" spans="1:5" x14ac:dyDescent="0.25">
      <c r="A37" s="1" t="s">
        <v>0</v>
      </c>
      <c r="B37" s="27"/>
      <c r="C37" s="8" t="s">
        <v>19</v>
      </c>
      <c r="D37" s="15" t="s">
        <v>19</v>
      </c>
      <c r="E37" s="54"/>
    </row>
    <row r="38" spans="1:5" x14ac:dyDescent="0.25">
      <c r="A38" s="1" t="s">
        <v>4</v>
      </c>
      <c r="B38" s="27"/>
      <c r="C38" s="8" t="s">
        <v>20</v>
      </c>
      <c r="D38" s="15" t="s">
        <v>20</v>
      </c>
      <c r="E38" s="54"/>
    </row>
    <row r="39" spans="1:5" ht="14.25" customHeight="1" x14ac:dyDescent="0.25">
      <c r="A39" s="1" t="s">
        <v>11</v>
      </c>
      <c r="B39" s="51" t="s">
        <v>112</v>
      </c>
      <c r="C39" s="54"/>
      <c r="D39" s="54"/>
      <c r="E39" s="54"/>
    </row>
    <row r="40" spans="1:5" ht="44.25" customHeight="1" x14ac:dyDescent="0.25">
      <c r="A40" s="1" t="s">
        <v>8</v>
      </c>
      <c r="B40" s="27"/>
      <c r="C40" s="91" t="s">
        <v>82</v>
      </c>
      <c r="D40" s="91"/>
      <c r="E40" s="54"/>
    </row>
    <row r="41" spans="1:5" ht="14.25" customHeight="1" thickBot="1" x14ac:dyDescent="0.3">
      <c r="A41" s="65"/>
      <c r="B41" s="66"/>
      <c r="C41"/>
      <c r="E41" s="67"/>
    </row>
    <row r="42" spans="1:5" ht="15.75" thickBot="1" x14ac:dyDescent="0.3">
      <c r="A42" s="77" t="s">
        <v>90</v>
      </c>
      <c r="B42" s="78"/>
      <c r="C42" s="78"/>
      <c r="D42" s="78"/>
      <c r="E42" s="79"/>
    </row>
    <row r="43" spans="1:5" x14ac:dyDescent="0.25">
      <c r="A43" s="49" t="s">
        <v>42</v>
      </c>
      <c r="B43" s="23"/>
      <c r="C43" s="11">
        <v>141.94999999999999</v>
      </c>
      <c r="D43" s="15">
        <v>99.95</v>
      </c>
      <c r="E43" s="54">
        <f t="shared" si="0"/>
        <v>-0.29587883057414577</v>
      </c>
    </row>
    <row r="44" spans="1:5" x14ac:dyDescent="0.25">
      <c r="A44" s="49" t="s">
        <v>43</v>
      </c>
      <c r="B44" s="23"/>
      <c r="C44" s="11">
        <v>159.94999999999999</v>
      </c>
      <c r="D44" s="15">
        <v>109.95</v>
      </c>
      <c r="E44" s="54">
        <f t="shared" si="0"/>
        <v>-0.3125976867771178</v>
      </c>
    </row>
    <row r="45" spans="1:5" x14ac:dyDescent="0.25">
      <c r="A45" s="1" t="s">
        <v>2</v>
      </c>
      <c r="B45" s="52" t="s">
        <v>115</v>
      </c>
      <c r="C45" s="11">
        <v>8.9499999999999993</v>
      </c>
      <c r="D45" s="15">
        <v>6.45</v>
      </c>
      <c r="E45" s="54">
        <f t="shared" si="0"/>
        <v>-0.27932960893854741</v>
      </c>
    </row>
    <row r="46" spans="1:5" ht="63" customHeight="1" x14ac:dyDescent="0.25">
      <c r="A46" s="2" t="s">
        <v>12</v>
      </c>
      <c r="B46" s="25"/>
      <c r="C46" s="83" t="s">
        <v>114</v>
      </c>
      <c r="D46" s="83"/>
      <c r="E46" s="54"/>
    </row>
    <row r="47" spans="1:5" ht="42" customHeight="1" x14ac:dyDescent="0.25">
      <c r="A47" s="49" t="s">
        <v>44</v>
      </c>
      <c r="B47" s="25"/>
      <c r="C47" s="11">
        <f>SUM(C43+C45)</f>
        <v>150.89999999999998</v>
      </c>
      <c r="D47" s="15">
        <f>D43+D45</f>
        <v>106.4</v>
      </c>
      <c r="E47" s="54">
        <f t="shared" si="0"/>
        <v>-0.29489728296885342</v>
      </c>
    </row>
    <row r="48" spans="1:5" ht="15" customHeight="1" x14ac:dyDescent="0.25">
      <c r="A48" s="49" t="s">
        <v>45</v>
      </c>
      <c r="B48" s="26"/>
      <c r="C48" s="11">
        <f>SUM(C44+2*C45)</f>
        <v>177.85</v>
      </c>
      <c r="D48" s="15">
        <f>D44+2*D45</f>
        <v>122.85000000000001</v>
      </c>
      <c r="E48" s="54">
        <f t="shared" si="0"/>
        <v>-0.30924936744447562</v>
      </c>
    </row>
    <row r="49" spans="1:5" ht="15" customHeight="1" x14ac:dyDescent="0.25">
      <c r="A49" s="1" t="s">
        <v>0</v>
      </c>
      <c r="B49" s="27"/>
      <c r="C49" s="8" t="s">
        <v>15</v>
      </c>
      <c r="D49" s="15" t="s">
        <v>15</v>
      </c>
      <c r="E49" s="54"/>
    </row>
    <row r="50" spans="1:5" ht="14.45" customHeight="1" x14ac:dyDescent="0.25">
      <c r="A50" s="1" t="s">
        <v>4</v>
      </c>
      <c r="B50" s="27"/>
      <c r="C50" s="8" t="s">
        <v>16</v>
      </c>
      <c r="D50" s="15" t="s">
        <v>16</v>
      </c>
      <c r="E50" s="54"/>
    </row>
    <row r="51" spans="1:5" ht="17.25" customHeight="1" x14ac:dyDescent="0.25">
      <c r="A51" s="1" t="s">
        <v>11</v>
      </c>
      <c r="B51" s="51" t="s">
        <v>112</v>
      </c>
      <c r="C51" s="54"/>
      <c r="D51" s="54"/>
      <c r="E51" s="54"/>
    </row>
    <row r="52" spans="1:5" ht="54.75" customHeight="1" x14ac:dyDescent="0.25">
      <c r="A52" s="1" t="s">
        <v>8</v>
      </c>
      <c r="B52" s="23"/>
      <c r="C52" s="91" t="s">
        <v>82</v>
      </c>
      <c r="D52" s="91"/>
      <c r="E52" s="54"/>
    </row>
    <row r="53" spans="1:5" ht="12.75" customHeight="1" thickBot="1" x14ac:dyDescent="0.3">
      <c r="A53" s="1"/>
      <c r="B53" s="27"/>
      <c r="C53" s="57"/>
      <c r="D53" s="56"/>
      <c r="E53" s="54"/>
    </row>
    <row r="54" spans="1:5" ht="12.75" customHeight="1" thickBot="1" x14ac:dyDescent="0.3">
      <c r="A54" s="77" t="s">
        <v>92</v>
      </c>
      <c r="B54" s="78"/>
      <c r="C54" s="78"/>
      <c r="D54" s="78"/>
      <c r="E54" s="79"/>
    </row>
    <row r="55" spans="1:5" x14ac:dyDescent="0.25">
      <c r="A55" s="49" t="s">
        <v>43</v>
      </c>
      <c r="B55" s="23"/>
      <c r="C55" s="11">
        <v>160.94999999999999</v>
      </c>
      <c r="D55" s="15">
        <v>116.95</v>
      </c>
      <c r="E55" s="54">
        <f t="shared" si="0"/>
        <v>-0.27337682510096295</v>
      </c>
    </row>
    <row r="56" spans="1:5" x14ac:dyDescent="0.25">
      <c r="A56" s="1" t="s">
        <v>2</v>
      </c>
      <c r="B56" s="24" t="s">
        <v>115</v>
      </c>
      <c r="C56" s="11">
        <v>8.9499999999999993</v>
      </c>
      <c r="D56" s="15">
        <v>6.45</v>
      </c>
      <c r="E56" s="54">
        <f t="shared" si="0"/>
        <v>-0.27932960893854741</v>
      </c>
    </row>
    <row r="57" spans="1:5" ht="60" customHeight="1" x14ac:dyDescent="0.25">
      <c r="A57" s="2" t="s">
        <v>12</v>
      </c>
      <c r="B57" s="25"/>
      <c r="C57" s="83" t="s">
        <v>114</v>
      </c>
      <c r="D57" s="83"/>
      <c r="E57" s="54"/>
    </row>
    <row r="58" spans="1:5" x14ac:dyDescent="0.25">
      <c r="A58" s="49" t="s">
        <v>45</v>
      </c>
      <c r="B58" s="28"/>
      <c r="C58" s="8">
        <f>(C55+C56*2)</f>
        <v>178.85</v>
      </c>
      <c r="D58" s="15">
        <f>(D55+D56*2)</f>
        <v>129.85</v>
      </c>
      <c r="E58" s="54">
        <f t="shared" si="0"/>
        <v>-0.27397260273972601</v>
      </c>
    </row>
    <row r="59" spans="1:5" x14ac:dyDescent="0.25">
      <c r="A59" s="1" t="s">
        <v>0</v>
      </c>
      <c r="B59" s="27"/>
      <c r="C59" s="8" t="s">
        <v>15</v>
      </c>
      <c r="D59" s="15" t="s">
        <v>15</v>
      </c>
      <c r="E59" s="54"/>
    </row>
    <row r="60" spans="1:5" x14ac:dyDescent="0.25">
      <c r="A60" s="1" t="s">
        <v>4</v>
      </c>
      <c r="B60" s="27"/>
      <c r="C60" s="8" t="s">
        <v>16</v>
      </c>
      <c r="D60" s="15" t="s">
        <v>16</v>
      </c>
      <c r="E60" s="54"/>
    </row>
    <row r="61" spans="1:5" ht="15.75" customHeight="1" x14ac:dyDescent="0.25">
      <c r="A61" s="1" t="s">
        <v>11</v>
      </c>
      <c r="B61" s="51" t="s">
        <v>112</v>
      </c>
      <c r="C61" s="54"/>
      <c r="D61" s="54"/>
      <c r="E61" s="54"/>
    </row>
    <row r="62" spans="1:5" ht="15.75" thickBot="1" x14ac:dyDescent="0.3">
      <c r="A62" s="1"/>
      <c r="B62" s="27"/>
      <c r="C62" s="57"/>
      <c r="D62" s="56"/>
      <c r="E62" s="54"/>
    </row>
    <row r="63" spans="1:5" ht="15.75" thickBot="1" x14ac:dyDescent="0.3">
      <c r="A63" s="77" t="s">
        <v>93</v>
      </c>
      <c r="B63" s="78"/>
      <c r="C63" s="78"/>
      <c r="D63" s="78"/>
      <c r="E63" s="79"/>
    </row>
    <row r="64" spans="1:5" x14ac:dyDescent="0.25">
      <c r="A64" s="49" t="s">
        <v>43</v>
      </c>
      <c r="B64" s="27"/>
      <c r="C64" s="11">
        <v>170.95</v>
      </c>
      <c r="D64" s="15">
        <v>120.95</v>
      </c>
      <c r="E64" s="54">
        <f t="shared" si="0"/>
        <v>-0.29248318221702246</v>
      </c>
    </row>
    <row r="65" spans="1:5" x14ac:dyDescent="0.25">
      <c r="A65" s="1" t="s">
        <v>2</v>
      </c>
      <c r="B65" s="24" t="s">
        <v>115</v>
      </c>
      <c r="C65" s="11">
        <v>8.9499999999999993</v>
      </c>
      <c r="D65" s="15">
        <v>6.45</v>
      </c>
      <c r="E65" s="54">
        <f t="shared" si="0"/>
        <v>-0.27932960893854741</v>
      </c>
    </row>
    <row r="66" spans="1:5" ht="64.5" customHeight="1" x14ac:dyDescent="0.25">
      <c r="A66" s="2" t="s">
        <v>12</v>
      </c>
      <c r="B66" s="25"/>
      <c r="C66" s="83" t="s">
        <v>114</v>
      </c>
      <c r="D66" s="83"/>
      <c r="E66" s="54"/>
    </row>
    <row r="67" spans="1:5" x14ac:dyDescent="0.25">
      <c r="A67" s="49" t="s">
        <v>45</v>
      </c>
      <c r="B67" s="28"/>
      <c r="C67" s="8">
        <f>(C64+C65*2)</f>
        <v>188.85</v>
      </c>
      <c r="D67" s="15">
        <f>(D64+D65*2)</f>
        <v>133.85</v>
      </c>
      <c r="E67" s="54">
        <f t="shared" ref="E67:E122" si="1">(D67-C67)/C67</f>
        <v>-0.29123643102991792</v>
      </c>
    </row>
    <row r="68" spans="1:5" x14ac:dyDescent="0.25">
      <c r="A68" s="1" t="s">
        <v>0</v>
      </c>
      <c r="B68" s="27"/>
      <c r="C68" s="8" t="s">
        <v>15</v>
      </c>
      <c r="D68" s="15" t="s">
        <v>15</v>
      </c>
      <c r="E68" s="54"/>
    </row>
    <row r="69" spans="1:5" x14ac:dyDescent="0.25">
      <c r="A69" s="1" t="s">
        <v>4</v>
      </c>
      <c r="B69" s="27"/>
      <c r="C69" s="8" t="s">
        <v>16</v>
      </c>
      <c r="D69" s="15" t="s">
        <v>16</v>
      </c>
      <c r="E69" s="54"/>
    </row>
    <row r="70" spans="1:5" ht="15" customHeight="1" x14ac:dyDescent="0.25">
      <c r="A70" s="1" t="s">
        <v>11</v>
      </c>
      <c r="B70" s="51" t="s">
        <v>112</v>
      </c>
      <c r="C70"/>
      <c r="E70" s="54"/>
    </row>
    <row r="71" spans="1:5" ht="15.75" thickBot="1" x14ac:dyDescent="0.3">
      <c r="A71" s="1"/>
      <c r="B71" s="27"/>
      <c r="C71" s="57"/>
      <c r="D71" s="56"/>
      <c r="E71" s="54"/>
    </row>
    <row r="72" spans="1:5" ht="15.75" thickBot="1" x14ac:dyDescent="0.3">
      <c r="A72" s="77" t="s">
        <v>94</v>
      </c>
      <c r="B72" s="78"/>
      <c r="C72" s="78"/>
      <c r="D72" s="78"/>
      <c r="E72" s="79"/>
    </row>
    <row r="73" spans="1:5" x14ac:dyDescent="0.25">
      <c r="A73" s="1" t="s">
        <v>1</v>
      </c>
      <c r="B73" s="52" t="s">
        <v>17</v>
      </c>
      <c r="C73" s="11">
        <v>233.95</v>
      </c>
      <c r="D73" s="15">
        <v>164.95</v>
      </c>
      <c r="E73" s="54">
        <f t="shared" si="1"/>
        <v>-0.29493481513143838</v>
      </c>
    </row>
    <row r="74" spans="1:5" x14ac:dyDescent="0.25">
      <c r="A74" s="1" t="s">
        <v>2</v>
      </c>
      <c r="B74" s="52" t="s">
        <v>115</v>
      </c>
      <c r="C74" s="11">
        <v>8.9499999999999993</v>
      </c>
      <c r="D74" s="15">
        <v>6.45</v>
      </c>
      <c r="E74" s="54">
        <f t="shared" si="1"/>
        <v>-0.27932960893854741</v>
      </c>
    </row>
    <row r="75" spans="1:5" ht="68.25" customHeight="1" x14ac:dyDescent="0.25">
      <c r="A75" s="2" t="s">
        <v>12</v>
      </c>
      <c r="B75" s="52" t="s">
        <v>18</v>
      </c>
      <c r="C75" s="83" t="s">
        <v>114</v>
      </c>
      <c r="D75" s="83"/>
      <c r="E75" s="54"/>
    </row>
    <row r="76" spans="1:5" x14ac:dyDescent="0.25">
      <c r="A76" s="1" t="s">
        <v>3</v>
      </c>
      <c r="B76" s="24"/>
      <c r="C76" s="13">
        <f>SUM(C73+C74*2)</f>
        <v>251.85</v>
      </c>
      <c r="D76" s="18">
        <f>SUM(D73+D74*2)</f>
        <v>177.85</v>
      </c>
      <c r="E76" s="54">
        <f t="shared" si="1"/>
        <v>-0.29382568989477864</v>
      </c>
    </row>
    <row r="77" spans="1:5" x14ac:dyDescent="0.25">
      <c r="A77" s="1" t="s">
        <v>0</v>
      </c>
      <c r="B77" s="27"/>
      <c r="C77" s="8" t="s">
        <v>15</v>
      </c>
      <c r="D77" s="15" t="s">
        <v>15</v>
      </c>
      <c r="E77" s="54"/>
    </row>
    <row r="78" spans="1:5" x14ac:dyDescent="0.25">
      <c r="A78" s="1" t="s">
        <v>4</v>
      </c>
      <c r="B78" s="27"/>
      <c r="C78" s="12" t="s">
        <v>16</v>
      </c>
      <c r="D78" s="15" t="s">
        <v>16</v>
      </c>
      <c r="E78" s="54"/>
    </row>
    <row r="79" spans="1:5" ht="20.25" customHeight="1" x14ac:dyDescent="0.25">
      <c r="A79" s="1" t="s">
        <v>11</v>
      </c>
      <c r="B79" s="51" t="s">
        <v>112</v>
      </c>
      <c r="C79" s="54"/>
      <c r="D79" s="54"/>
      <c r="E79" s="54"/>
    </row>
    <row r="80" spans="1:5" ht="15.75" thickBot="1" x14ac:dyDescent="0.3">
      <c r="A80" s="1"/>
      <c r="B80" s="27"/>
      <c r="C80" s="57"/>
      <c r="D80" s="56"/>
      <c r="E80" s="54"/>
    </row>
    <row r="81" spans="1:5" ht="15.75" thickBot="1" x14ac:dyDescent="0.3">
      <c r="A81" s="77" t="s">
        <v>95</v>
      </c>
      <c r="B81" s="78"/>
      <c r="C81" s="78"/>
      <c r="D81" s="78"/>
      <c r="E81" s="79"/>
    </row>
    <row r="82" spans="1:5" x14ac:dyDescent="0.25">
      <c r="A82" s="1" t="s">
        <v>1</v>
      </c>
      <c r="B82" s="27"/>
      <c r="C82" s="11">
        <v>159.94999999999999</v>
      </c>
      <c r="D82" s="15">
        <v>118.95</v>
      </c>
      <c r="E82" s="54">
        <f t="shared" si="1"/>
        <v>-0.25633010315723659</v>
      </c>
    </row>
    <row r="83" spans="1:5" x14ac:dyDescent="0.25">
      <c r="A83" s="1" t="s">
        <v>2</v>
      </c>
      <c r="B83" s="24" t="s">
        <v>115</v>
      </c>
      <c r="C83" s="11">
        <v>8.9499999999999993</v>
      </c>
      <c r="D83" s="15">
        <v>6.45</v>
      </c>
      <c r="E83" s="54">
        <f t="shared" si="1"/>
        <v>-0.27932960893854741</v>
      </c>
    </row>
    <row r="84" spans="1:5" ht="66.75" customHeight="1" x14ac:dyDescent="0.25">
      <c r="A84" s="2" t="s">
        <v>12</v>
      </c>
      <c r="B84" s="29" t="s">
        <v>41</v>
      </c>
      <c r="C84" s="83" t="s">
        <v>114</v>
      </c>
      <c r="D84" s="83"/>
      <c r="E84" s="54"/>
    </row>
    <row r="85" spans="1:5" x14ac:dyDescent="0.25">
      <c r="A85" s="1" t="s">
        <v>3</v>
      </c>
      <c r="B85" s="28"/>
      <c r="C85" s="13">
        <f>SUM(C82+C83*2)</f>
        <v>177.85</v>
      </c>
      <c r="D85" s="18">
        <f>SUM(D82+D83*2)</f>
        <v>131.85</v>
      </c>
      <c r="E85" s="54">
        <f t="shared" si="1"/>
        <v>-0.25864492549901602</v>
      </c>
    </row>
    <row r="86" spans="1:5" x14ac:dyDescent="0.25">
      <c r="A86" s="1" t="s">
        <v>0</v>
      </c>
      <c r="B86" s="27"/>
      <c r="C86" s="8" t="s">
        <v>15</v>
      </c>
      <c r="D86" s="15" t="s">
        <v>15</v>
      </c>
      <c r="E86" s="54"/>
    </row>
    <row r="87" spans="1:5" x14ac:dyDescent="0.25">
      <c r="A87" s="1" t="s">
        <v>4</v>
      </c>
      <c r="B87" s="27"/>
      <c r="C87" s="12" t="s">
        <v>16</v>
      </c>
      <c r="D87" s="15" t="s">
        <v>16</v>
      </c>
      <c r="E87" s="54"/>
    </row>
    <row r="88" spans="1:5" x14ac:dyDescent="0.25">
      <c r="A88" s="1" t="s">
        <v>11</v>
      </c>
      <c r="B88" s="51" t="s">
        <v>112</v>
      </c>
      <c r="C88" s="54"/>
      <c r="D88" s="54"/>
      <c r="E88" s="54"/>
    </row>
    <row r="89" spans="1:5" ht="15.75" thickBot="1" x14ac:dyDescent="0.3">
      <c r="A89" s="1"/>
      <c r="B89" s="27"/>
      <c r="C89" s="57"/>
      <c r="D89" s="56"/>
      <c r="E89" s="54"/>
    </row>
    <row r="90" spans="1:5" ht="15.75" thickBot="1" x14ac:dyDescent="0.3">
      <c r="A90" s="77" t="s">
        <v>96</v>
      </c>
      <c r="B90" s="78"/>
      <c r="C90" s="78"/>
      <c r="D90" s="78"/>
      <c r="E90" s="79"/>
    </row>
    <row r="91" spans="1:5" x14ac:dyDescent="0.25">
      <c r="A91" s="1" t="s">
        <v>1</v>
      </c>
      <c r="B91" s="27"/>
      <c r="C91" s="11">
        <v>99.95</v>
      </c>
      <c r="D91" s="15">
        <v>72.95</v>
      </c>
      <c r="E91" s="54">
        <f t="shared" si="1"/>
        <v>-0.27013506753376687</v>
      </c>
    </row>
    <row r="92" spans="1:5" x14ac:dyDescent="0.25">
      <c r="A92" s="1" t="s">
        <v>2</v>
      </c>
      <c r="B92" s="24" t="s">
        <v>115</v>
      </c>
      <c r="C92" s="11">
        <v>8.9499999999999993</v>
      </c>
      <c r="D92" s="15">
        <v>6.45</v>
      </c>
      <c r="E92" s="54">
        <f t="shared" si="1"/>
        <v>-0.27932960893854741</v>
      </c>
    </row>
    <row r="93" spans="1:5" ht="68.25" customHeight="1" x14ac:dyDescent="0.25">
      <c r="A93" s="2" t="s">
        <v>12</v>
      </c>
      <c r="B93" s="27"/>
      <c r="C93" s="83" t="s">
        <v>114</v>
      </c>
      <c r="D93" s="83"/>
      <c r="E93" s="54"/>
    </row>
    <row r="94" spans="1:5" x14ac:dyDescent="0.25">
      <c r="A94" s="1" t="s">
        <v>3</v>
      </c>
      <c r="B94" s="28"/>
      <c r="C94" s="11">
        <f>SUM(C91+C92*2)</f>
        <v>117.85</v>
      </c>
      <c r="D94" s="18">
        <f>SUM(D91+D92*2)</f>
        <v>85.850000000000009</v>
      </c>
      <c r="E94" s="54">
        <f t="shared" si="1"/>
        <v>-0.27153160797624087</v>
      </c>
    </row>
    <row r="95" spans="1:5" x14ac:dyDescent="0.25">
      <c r="A95" s="1" t="s">
        <v>0</v>
      </c>
      <c r="B95" s="27"/>
      <c r="C95" s="8" t="s">
        <v>15</v>
      </c>
      <c r="D95" s="15" t="s">
        <v>15</v>
      </c>
      <c r="E95" s="54"/>
    </row>
    <row r="96" spans="1:5" x14ac:dyDescent="0.25">
      <c r="A96" s="1" t="s">
        <v>4</v>
      </c>
      <c r="B96" s="27"/>
      <c r="C96" s="12" t="s">
        <v>16</v>
      </c>
      <c r="D96" s="15" t="s">
        <v>16</v>
      </c>
      <c r="E96" s="54"/>
    </row>
    <row r="97" spans="1:5" x14ac:dyDescent="0.25">
      <c r="A97" s="1" t="s">
        <v>11</v>
      </c>
      <c r="B97" s="51" t="s">
        <v>112</v>
      </c>
      <c r="C97" s="12"/>
      <c r="D97" s="16"/>
      <c r="E97" s="54"/>
    </row>
    <row r="98" spans="1:5" ht="15.75" thickBot="1" x14ac:dyDescent="0.3">
      <c r="A98" s="1"/>
      <c r="B98" s="27"/>
      <c r="C98" s="57"/>
      <c r="D98" s="56"/>
      <c r="E98" s="54"/>
    </row>
    <row r="99" spans="1:5" ht="15.75" thickBot="1" x14ac:dyDescent="0.3">
      <c r="A99" s="77" t="s">
        <v>97</v>
      </c>
      <c r="B99" s="78"/>
      <c r="C99" s="78"/>
      <c r="D99" s="78"/>
      <c r="E99" s="79"/>
    </row>
    <row r="100" spans="1:5" x14ac:dyDescent="0.25">
      <c r="A100" s="1" t="s">
        <v>1</v>
      </c>
      <c r="B100" s="27"/>
      <c r="C100" s="11">
        <v>143.94999999999999</v>
      </c>
      <c r="D100" s="15">
        <v>102.95</v>
      </c>
      <c r="E100" s="54">
        <f t="shared" si="1"/>
        <v>-0.28482111844390406</v>
      </c>
    </row>
    <row r="101" spans="1:5" x14ac:dyDescent="0.25">
      <c r="A101" s="1" t="s">
        <v>2</v>
      </c>
      <c r="B101" s="24" t="s">
        <v>115</v>
      </c>
      <c r="C101" s="11">
        <v>8.9499999999999993</v>
      </c>
      <c r="D101" s="15">
        <v>6.45</v>
      </c>
      <c r="E101" s="54">
        <f t="shared" si="1"/>
        <v>-0.27932960893854741</v>
      </c>
    </row>
    <row r="102" spans="1:5" ht="66" customHeight="1" x14ac:dyDescent="0.25">
      <c r="A102" s="2" t="s">
        <v>12</v>
      </c>
      <c r="B102" s="29" t="s">
        <v>24</v>
      </c>
      <c r="C102" s="83" t="s">
        <v>114</v>
      </c>
      <c r="D102" s="83"/>
      <c r="E102" s="54"/>
    </row>
    <row r="103" spans="1:5" x14ac:dyDescent="0.25">
      <c r="A103" s="1" t="s">
        <v>3</v>
      </c>
      <c r="B103" s="28"/>
      <c r="C103" s="13">
        <f>SUM(C100+C101*2)</f>
        <v>161.85</v>
      </c>
      <c r="D103" s="18">
        <f>SUM(D100+D101*2)</f>
        <v>115.85000000000001</v>
      </c>
      <c r="E103" s="54">
        <f t="shared" si="1"/>
        <v>-0.28421377818968174</v>
      </c>
    </row>
    <row r="104" spans="1:5" ht="29.1" customHeight="1" x14ac:dyDescent="0.25">
      <c r="A104" s="1" t="s">
        <v>0</v>
      </c>
      <c r="B104" s="27"/>
      <c r="C104" s="8" t="s">
        <v>15</v>
      </c>
      <c r="D104" s="15" t="s">
        <v>15</v>
      </c>
      <c r="E104" s="54"/>
    </row>
    <row r="105" spans="1:5" x14ac:dyDescent="0.25">
      <c r="A105" s="1" t="s">
        <v>4</v>
      </c>
      <c r="B105" s="27"/>
      <c r="C105" s="12" t="s">
        <v>16</v>
      </c>
      <c r="D105" s="15" t="s">
        <v>16</v>
      </c>
      <c r="E105" s="54"/>
    </row>
    <row r="106" spans="1:5" x14ac:dyDescent="0.25">
      <c r="A106" s="1" t="s">
        <v>11</v>
      </c>
      <c r="B106" s="51" t="s">
        <v>112</v>
      </c>
      <c r="C106" s="12"/>
      <c r="D106" s="16"/>
      <c r="E106" s="54"/>
    </row>
    <row r="107" spans="1:5" ht="15.75" thickBot="1" x14ac:dyDescent="0.3">
      <c r="A107" s="1"/>
      <c r="B107" s="27"/>
      <c r="C107" s="57"/>
      <c r="D107" s="56"/>
      <c r="E107" s="54"/>
    </row>
    <row r="108" spans="1:5" ht="15.75" thickBot="1" x14ac:dyDescent="0.3">
      <c r="A108" s="77" t="s">
        <v>98</v>
      </c>
      <c r="B108" s="78"/>
      <c r="C108" s="78"/>
      <c r="D108" s="78"/>
      <c r="E108" s="79"/>
    </row>
    <row r="109" spans="1:5" x14ac:dyDescent="0.25">
      <c r="A109" s="1" t="s">
        <v>1</v>
      </c>
      <c r="B109" s="27"/>
      <c r="C109" s="11">
        <v>143.94999999999999</v>
      </c>
      <c r="D109" s="15">
        <v>102.95</v>
      </c>
      <c r="E109" s="54">
        <f t="shared" si="1"/>
        <v>-0.28482111844390406</v>
      </c>
    </row>
    <row r="110" spans="1:5" x14ac:dyDescent="0.25">
      <c r="A110" s="1" t="s">
        <v>2</v>
      </c>
      <c r="B110" s="24" t="s">
        <v>115</v>
      </c>
      <c r="C110" s="11">
        <v>8.9499999999999993</v>
      </c>
      <c r="D110" s="15">
        <v>6.45</v>
      </c>
      <c r="E110" s="54">
        <f t="shared" si="1"/>
        <v>-0.27932960893854741</v>
      </c>
    </row>
    <row r="111" spans="1:5" ht="64.5" customHeight="1" x14ac:dyDescent="0.25">
      <c r="A111" s="2" t="s">
        <v>12</v>
      </c>
      <c r="B111" s="29" t="s">
        <v>24</v>
      </c>
      <c r="C111" s="83" t="s">
        <v>114</v>
      </c>
      <c r="D111" s="83"/>
      <c r="E111" s="54"/>
    </row>
    <row r="112" spans="1:5" x14ac:dyDescent="0.25">
      <c r="A112" s="1" t="s">
        <v>3</v>
      </c>
      <c r="B112" s="28"/>
      <c r="C112" s="13">
        <f>SUM(C109+C110*2)</f>
        <v>161.85</v>
      </c>
      <c r="D112" s="18">
        <f>SUM(D109+D110*2)</f>
        <v>115.85000000000001</v>
      </c>
      <c r="E112" s="54">
        <f t="shared" si="1"/>
        <v>-0.28421377818968174</v>
      </c>
    </row>
    <row r="113" spans="1:5" x14ac:dyDescent="0.25">
      <c r="A113" s="1" t="s">
        <v>0</v>
      </c>
      <c r="B113" s="27"/>
      <c r="C113" s="8" t="s">
        <v>15</v>
      </c>
      <c r="D113" s="15" t="s">
        <v>15</v>
      </c>
      <c r="E113" s="54"/>
    </row>
    <row r="114" spans="1:5" x14ac:dyDescent="0.25">
      <c r="A114" s="1" t="s">
        <v>4</v>
      </c>
      <c r="B114" s="27"/>
      <c r="C114" s="12" t="s">
        <v>16</v>
      </c>
      <c r="D114" s="15" t="s">
        <v>16</v>
      </c>
      <c r="E114" s="54"/>
    </row>
    <row r="115" spans="1:5" x14ac:dyDescent="0.25">
      <c r="A115" s="1" t="s">
        <v>11</v>
      </c>
      <c r="B115" s="51" t="s">
        <v>112</v>
      </c>
      <c r="C115" s="12"/>
      <c r="D115" s="16"/>
      <c r="E115" s="54"/>
    </row>
    <row r="116" spans="1:5" ht="43.5" customHeight="1" x14ac:dyDescent="0.25">
      <c r="A116" s="1" t="s">
        <v>8</v>
      </c>
      <c r="B116" s="27"/>
      <c r="C116" s="91" t="s">
        <v>40</v>
      </c>
      <c r="D116" s="91"/>
      <c r="E116" s="54"/>
    </row>
    <row r="117" spans="1:5" ht="15.75" thickBot="1" x14ac:dyDescent="0.3">
      <c r="A117" s="1"/>
      <c r="B117" s="27"/>
      <c r="C117" s="57"/>
      <c r="D117" s="56"/>
      <c r="E117" s="54"/>
    </row>
    <row r="118" spans="1:5" ht="15.75" thickBot="1" x14ac:dyDescent="0.3">
      <c r="A118" s="77" t="s">
        <v>99</v>
      </c>
      <c r="B118" s="78"/>
      <c r="C118" s="78"/>
      <c r="D118" s="78"/>
      <c r="E118" s="79"/>
    </row>
    <row r="119" spans="1:5" x14ac:dyDescent="0.25">
      <c r="A119" s="1" t="s">
        <v>1</v>
      </c>
      <c r="B119" s="30" t="s">
        <v>46</v>
      </c>
      <c r="C119" s="11">
        <v>99.95</v>
      </c>
      <c r="D119" s="15">
        <v>72.95</v>
      </c>
      <c r="E119" s="54">
        <f t="shared" si="1"/>
        <v>-0.27013506753376687</v>
      </c>
    </row>
    <row r="120" spans="1:5" x14ac:dyDescent="0.25">
      <c r="A120" s="1" t="s">
        <v>2</v>
      </c>
      <c r="B120" s="24" t="s">
        <v>115</v>
      </c>
      <c r="C120" s="11">
        <v>8.9499999999999993</v>
      </c>
      <c r="D120" s="15">
        <v>6.45</v>
      </c>
      <c r="E120" s="54">
        <f t="shared" si="1"/>
        <v>-0.27932960893854741</v>
      </c>
    </row>
    <row r="121" spans="1:5" ht="60.75" customHeight="1" x14ac:dyDescent="0.25">
      <c r="A121" s="2" t="s">
        <v>12</v>
      </c>
      <c r="B121" s="27"/>
      <c r="C121" s="83" t="s">
        <v>114</v>
      </c>
      <c r="D121" s="83"/>
      <c r="E121" s="54"/>
    </row>
    <row r="122" spans="1:5" x14ac:dyDescent="0.25">
      <c r="A122" s="1" t="s">
        <v>3</v>
      </c>
      <c r="B122" s="28"/>
      <c r="C122" s="13">
        <f>SUM(C119+C120*2)</f>
        <v>117.85</v>
      </c>
      <c r="D122" s="18">
        <f>SUM(D119+D120*2)</f>
        <v>85.850000000000009</v>
      </c>
      <c r="E122" s="54">
        <f t="shared" si="1"/>
        <v>-0.27153160797624087</v>
      </c>
    </row>
    <row r="123" spans="1:5" x14ac:dyDescent="0.25">
      <c r="A123" s="1" t="s">
        <v>0</v>
      </c>
      <c r="B123" s="27"/>
      <c r="C123" s="8" t="s">
        <v>15</v>
      </c>
      <c r="D123" s="15" t="s">
        <v>15</v>
      </c>
      <c r="E123" s="54"/>
    </row>
    <row r="124" spans="1:5" x14ac:dyDescent="0.25">
      <c r="A124" s="1" t="s">
        <v>4</v>
      </c>
      <c r="B124" s="27"/>
      <c r="C124" s="12" t="s">
        <v>16</v>
      </c>
      <c r="D124" s="15" t="s">
        <v>16</v>
      </c>
      <c r="E124" s="54"/>
    </row>
    <row r="125" spans="1:5" x14ac:dyDescent="0.25">
      <c r="A125" s="1" t="s">
        <v>11</v>
      </c>
      <c r="B125" s="51" t="s">
        <v>112</v>
      </c>
      <c r="C125" s="12"/>
      <c r="D125" s="16"/>
      <c r="E125" s="54"/>
    </row>
    <row r="126" spans="1:5" x14ac:dyDescent="0.25">
      <c r="A126" s="1"/>
      <c r="B126" s="27"/>
      <c r="C126" s="57"/>
      <c r="D126" s="56"/>
      <c r="E126" s="54"/>
    </row>
    <row r="127" spans="1:5" ht="15.75" thickBot="1" x14ac:dyDescent="0.3">
      <c r="A127" s="74" t="s">
        <v>9</v>
      </c>
      <c r="B127" s="75"/>
      <c r="C127" s="75"/>
      <c r="D127" s="75"/>
      <c r="E127" s="76"/>
    </row>
    <row r="128" spans="1:5" ht="15.75" thickBot="1" x14ac:dyDescent="0.3">
      <c r="A128" s="77" t="s">
        <v>100</v>
      </c>
      <c r="B128" s="78"/>
      <c r="C128" s="78"/>
      <c r="D128" s="78"/>
      <c r="E128" s="79"/>
    </row>
    <row r="129" spans="1:5" x14ac:dyDescent="0.25">
      <c r="A129" s="1" t="s">
        <v>1</v>
      </c>
      <c r="B129" s="27"/>
      <c r="C129" s="11">
        <v>204.95</v>
      </c>
      <c r="D129" s="15">
        <v>144.94999999999999</v>
      </c>
      <c r="E129" s="54">
        <f t="shared" ref="E129:E201" si="2">(D129-C129)/C129</f>
        <v>-0.2927543303244694</v>
      </c>
    </row>
    <row r="130" spans="1:5" ht="57.75" customHeight="1" x14ac:dyDescent="0.25">
      <c r="A130" s="1" t="s">
        <v>2</v>
      </c>
      <c r="B130" s="24" t="s">
        <v>115</v>
      </c>
      <c r="C130" s="11">
        <v>8.9499999999999993</v>
      </c>
      <c r="D130" s="15">
        <v>6.45</v>
      </c>
      <c r="E130" s="54">
        <f t="shared" si="2"/>
        <v>-0.27932960893854741</v>
      </c>
    </row>
    <row r="131" spans="1:5" ht="66" customHeight="1" x14ac:dyDescent="0.25">
      <c r="A131" s="2" t="s">
        <v>12</v>
      </c>
      <c r="B131" s="27"/>
      <c r="C131" s="83" t="s">
        <v>116</v>
      </c>
      <c r="D131" s="84"/>
      <c r="E131" s="54"/>
    </row>
    <row r="132" spans="1:5" x14ac:dyDescent="0.25">
      <c r="A132" s="1" t="s">
        <v>3</v>
      </c>
      <c r="B132" s="28"/>
      <c r="C132" s="13">
        <f>SUM(C129+C130*2)</f>
        <v>222.85</v>
      </c>
      <c r="D132" s="68">
        <f>SUM(D129+D130*2)</f>
        <v>157.85</v>
      </c>
      <c r="E132" s="54">
        <f t="shared" si="2"/>
        <v>-0.29167601525689929</v>
      </c>
    </row>
    <row r="133" spans="1:5" x14ac:dyDescent="0.25">
      <c r="A133" s="1" t="s">
        <v>0</v>
      </c>
      <c r="B133" s="27"/>
      <c r="C133" s="8" t="s">
        <v>25</v>
      </c>
      <c r="D133" s="15" t="s">
        <v>21</v>
      </c>
      <c r="E133" s="54"/>
    </row>
    <row r="134" spans="1:5" x14ac:dyDescent="0.25">
      <c r="A134" s="1" t="s">
        <v>4</v>
      </c>
      <c r="B134" s="27"/>
      <c r="C134" s="8" t="s">
        <v>16</v>
      </c>
      <c r="D134" s="15" t="s">
        <v>16</v>
      </c>
      <c r="E134" s="54"/>
    </row>
    <row r="135" spans="1:5" x14ac:dyDescent="0.25">
      <c r="A135" s="1" t="s">
        <v>11</v>
      </c>
      <c r="B135" s="51" t="s">
        <v>112</v>
      </c>
      <c r="C135" s="12"/>
      <c r="D135" s="16"/>
      <c r="E135" s="54"/>
    </row>
    <row r="136" spans="1:5" x14ac:dyDescent="0.25">
      <c r="A136" s="1" t="s">
        <v>8</v>
      </c>
      <c r="B136" s="27" t="s">
        <v>10</v>
      </c>
      <c r="C136" s="12" t="s">
        <v>27</v>
      </c>
      <c r="D136" s="16"/>
      <c r="E136" s="54"/>
    </row>
    <row r="137" spans="1:5" ht="15.75" thickBot="1" x14ac:dyDescent="0.3">
      <c r="A137" s="1"/>
      <c r="B137" s="27"/>
      <c r="C137" s="55"/>
      <c r="D137" s="56"/>
      <c r="E137" s="54"/>
    </row>
    <row r="138" spans="1:5" ht="15.75" thickBot="1" x14ac:dyDescent="0.3">
      <c r="A138" s="77" t="s">
        <v>127</v>
      </c>
      <c r="B138" s="78"/>
      <c r="C138" s="78"/>
      <c r="D138" s="78"/>
      <c r="E138" s="79"/>
    </row>
    <row r="139" spans="1:5" x14ac:dyDescent="0.25">
      <c r="A139" s="80" t="s">
        <v>128</v>
      </c>
      <c r="B139" s="81"/>
      <c r="C139" s="81"/>
      <c r="D139" s="81"/>
      <c r="E139" s="82"/>
    </row>
    <row r="140" spans="1:5" ht="18" customHeight="1" x14ac:dyDescent="0.25">
      <c r="A140" s="1" t="s">
        <v>1</v>
      </c>
      <c r="B140" s="27"/>
      <c r="C140" s="13">
        <v>369.95</v>
      </c>
      <c r="D140" s="15">
        <v>259.95</v>
      </c>
      <c r="E140" s="54">
        <f t="shared" ref="E140:E141" si="3">(D140-C140)/C140</f>
        <v>-0.29733747803757266</v>
      </c>
    </row>
    <row r="141" spans="1:5" ht="24.75" customHeight="1" x14ac:dyDescent="0.25">
      <c r="A141" s="1" t="s">
        <v>2</v>
      </c>
      <c r="B141" s="24" t="s">
        <v>115</v>
      </c>
      <c r="C141" s="11">
        <v>8.9499999999999993</v>
      </c>
      <c r="D141" s="15">
        <v>6.45</v>
      </c>
      <c r="E141" s="54">
        <f t="shared" si="3"/>
        <v>-0.27932960893854741</v>
      </c>
    </row>
    <row r="142" spans="1:5" ht="71.25" customHeight="1" x14ac:dyDescent="0.25">
      <c r="A142" s="2" t="s">
        <v>12</v>
      </c>
      <c r="B142" s="27"/>
      <c r="C142" s="83" t="s">
        <v>123</v>
      </c>
      <c r="D142" s="84"/>
      <c r="E142" s="54"/>
    </row>
    <row r="143" spans="1:5" ht="58.5" customHeight="1" x14ac:dyDescent="0.25">
      <c r="A143" s="1" t="s">
        <v>3</v>
      </c>
      <c r="B143" s="28"/>
      <c r="C143" s="13">
        <v>369.95</v>
      </c>
      <c r="D143" s="68">
        <f>SUM(D140+D141*2)</f>
        <v>272.84999999999997</v>
      </c>
      <c r="E143" s="54">
        <f t="shared" ref="E143" si="4">(D143-C143)/C143</f>
        <v>-0.2624679010677119</v>
      </c>
    </row>
    <row r="144" spans="1:5" ht="62.25" customHeight="1" x14ac:dyDescent="0.25">
      <c r="A144" s="1" t="s">
        <v>0</v>
      </c>
      <c r="B144" s="27"/>
      <c r="C144" s="8" t="s">
        <v>21</v>
      </c>
      <c r="D144" s="15" t="s">
        <v>21</v>
      </c>
      <c r="E144" s="54"/>
    </row>
    <row r="145" spans="1:5" ht="18.75" customHeight="1" x14ac:dyDescent="0.25">
      <c r="A145" s="1" t="s">
        <v>121</v>
      </c>
      <c r="B145" s="27"/>
      <c r="C145" s="8" t="s">
        <v>58</v>
      </c>
      <c r="D145" s="15" t="s">
        <v>58</v>
      </c>
      <c r="E145" s="54"/>
    </row>
    <row r="146" spans="1:5" x14ac:dyDescent="0.25">
      <c r="A146" s="1" t="s">
        <v>122</v>
      </c>
      <c r="B146" s="27"/>
      <c r="C146" s="12" t="s">
        <v>120</v>
      </c>
      <c r="D146" s="15" t="s">
        <v>120</v>
      </c>
      <c r="E146" s="54"/>
    </row>
    <row r="147" spans="1:5" x14ac:dyDescent="0.25">
      <c r="A147" s="1" t="s">
        <v>11</v>
      </c>
      <c r="B147" s="51" t="s">
        <v>112</v>
      </c>
      <c r="C147" s="12"/>
      <c r="D147" s="16"/>
      <c r="E147" s="54"/>
    </row>
    <row r="148" spans="1:5" ht="116.25" customHeight="1" x14ac:dyDescent="0.25">
      <c r="A148" s="1" t="s">
        <v>8</v>
      </c>
      <c r="B148" s="27" t="s">
        <v>124</v>
      </c>
      <c r="C148" s="12" t="s">
        <v>27</v>
      </c>
      <c r="D148" s="16"/>
      <c r="E148" s="54"/>
    </row>
    <row r="149" spans="1:5" x14ac:dyDescent="0.25">
      <c r="A149" s="65"/>
      <c r="B149" s="66"/>
      <c r="C149" s="71"/>
      <c r="D149" s="72"/>
      <c r="E149" s="67"/>
    </row>
    <row r="150" spans="1:5" ht="15.75" thickBot="1" x14ac:dyDescent="0.3">
      <c r="A150" s="65"/>
      <c r="B150" s="66"/>
      <c r="C150" s="71"/>
      <c r="D150" s="72"/>
      <c r="E150" s="67"/>
    </row>
    <row r="151" spans="1:5" ht="15.75" thickBot="1" x14ac:dyDescent="0.3">
      <c r="A151" s="77" t="s">
        <v>101</v>
      </c>
      <c r="B151" s="78"/>
      <c r="C151" s="78"/>
      <c r="D151" s="78"/>
      <c r="E151" s="79"/>
    </row>
    <row r="152" spans="1:5" x14ac:dyDescent="0.25">
      <c r="A152" s="80" t="s">
        <v>28</v>
      </c>
      <c r="B152" s="81"/>
      <c r="C152" s="81"/>
      <c r="D152" s="81"/>
      <c r="E152" s="82"/>
    </row>
    <row r="153" spans="1:5" x14ac:dyDescent="0.25">
      <c r="A153" s="1" t="s">
        <v>1</v>
      </c>
      <c r="B153" s="27"/>
      <c r="C153" s="13">
        <v>379.95</v>
      </c>
      <c r="D153" s="15">
        <v>267.95</v>
      </c>
      <c r="E153" s="54">
        <f t="shared" si="2"/>
        <v>-0.29477562837215426</v>
      </c>
    </row>
    <row r="154" spans="1:5" ht="63" customHeight="1" x14ac:dyDescent="0.25">
      <c r="A154" s="1" t="s">
        <v>2</v>
      </c>
      <c r="B154" s="24" t="s">
        <v>115</v>
      </c>
      <c r="C154" s="11">
        <v>8.9499999999999993</v>
      </c>
      <c r="D154" s="15">
        <v>6.45</v>
      </c>
      <c r="E154" s="54">
        <f t="shared" si="2"/>
        <v>-0.27932960893854741</v>
      </c>
    </row>
    <row r="155" spans="1:5" ht="64.5" customHeight="1" x14ac:dyDescent="0.25">
      <c r="A155" s="2" t="s">
        <v>12</v>
      </c>
      <c r="B155" s="27"/>
      <c r="C155" s="83" t="s">
        <v>116</v>
      </c>
      <c r="D155" s="84"/>
      <c r="E155" s="54"/>
    </row>
    <row r="156" spans="1:5" x14ac:dyDescent="0.25">
      <c r="A156" s="1" t="s">
        <v>3</v>
      </c>
      <c r="B156" s="28"/>
      <c r="C156" s="13">
        <f>SUM(C153+C154*2)</f>
        <v>397.84999999999997</v>
      </c>
      <c r="D156" s="68">
        <f>SUM(D153+D154*2)</f>
        <v>280.84999999999997</v>
      </c>
      <c r="E156" s="54">
        <f t="shared" si="2"/>
        <v>-0.29408068367475182</v>
      </c>
    </row>
    <row r="157" spans="1:5" x14ac:dyDescent="0.25">
      <c r="A157" s="1" t="s">
        <v>0</v>
      </c>
      <c r="B157" s="27"/>
      <c r="C157" s="8" t="s">
        <v>21</v>
      </c>
      <c r="D157" s="15" t="s">
        <v>21</v>
      </c>
      <c r="E157" s="54"/>
    </row>
    <row r="158" spans="1:5" x14ac:dyDescent="0.25">
      <c r="A158" s="1" t="s">
        <v>4</v>
      </c>
      <c r="B158" s="27"/>
      <c r="C158" s="12" t="s">
        <v>20</v>
      </c>
      <c r="D158" s="15" t="s">
        <v>16</v>
      </c>
      <c r="E158" s="54"/>
    </row>
    <row r="159" spans="1:5" x14ac:dyDescent="0.25">
      <c r="A159" s="1" t="s">
        <v>11</v>
      </c>
      <c r="B159" s="51" t="s">
        <v>112</v>
      </c>
      <c r="C159" s="12"/>
      <c r="D159" s="16"/>
      <c r="E159" s="54"/>
    </row>
    <row r="160" spans="1:5" x14ac:dyDescent="0.25">
      <c r="A160" s="1" t="s">
        <v>8</v>
      </c>
      <c r="B160" s="27" t="s">
        <v>10</v>
      </c>
      <c r="C160" s="12" t="s">
        <v>27</v>
      </c>
      <c r="D160" s="16"/>
      <c r="E160" s="54"/>
    </row>
    <row r="161" spans="1:5" ht="34.5" customHeight="1" thickBot="1" x14ac:dyDescent="0.3">
      <c r="A161" s="1"/>
      <c r="B161" s="27"/>
      <c r="C161" s="55"/>
      <c r="D161" s="56"/>
      <c r="E161" s="54"/>
    </row>
    <row r="162" spans="1:5" ht="15.75" thickBot="1" x14ac:dyDescent="0.3">
      <c r="A162" s="77" t="s">
        <v>102</v>
      </c>
      <c r="B162" s="78"/>
      <c r="C162" s="78"/>
      <c r="D162" s="78"/>
      <c r="E162" s="79"/>
    </row>
    <row r="163" spans="1:5" ht="15" customHeight="1" x14ac:dyDescent="0.25">
      <c r="A163" s="1" t="s">
        <v>1</v>
      </c>
      <c r="B163" s="31"/>
      <c r="C163" s="13">
        <v>252.95</v>
      </c>
      <c r="D163" s="15">
        <v>170.95</v>
      </c>
      <c r="E163" s="54">
        <f t="shared" si="2"/>
        <v>-0.32417473809053177</v>
      </c>
    </row>
    <row r="164" spans="1:5" x14ac:dyDescent="0.25">
      <c r="A164" s="1" t="s">
        <v>2</v>
      </c>
      <c r="B164" s="24" t="s">
        <v>115</v>
      </c>
      <c r="C164" s="11">
        <v>8.9499999999999993</v>
      </c>
      <c r="D164" s="15">
        <v>6.45</v>
      </c>
      <c r="E164" s="54">
        <f t="shared" si="2"/>
        <v>-0.27932960893854741</v>
      </c>
    </row>
    <row r="165" spans="1:5" ht="65.25" customHeight="1" x14ac:dyDescent="0.25">
      <c r="A165" s="2" t="s">
        <v>12</v>
      </c>
      <c r="B165" s="27"/>
      <c r="C165" s="83" t="s">
        <v>116</v>
      </c>
      <c r="D165" s="84"/>
      <c r="E165" s="54"/>
    </row>
    <row r="166" spans="1:5" ht="60.75" customHeight="1" x14ac:dyDescent="0.25">
      <c r="A166" s="1" t="s">
        <v>3</v>
      </c>
      <c r="B166" s="28"/>
      <c r="C166" s="12">
        <f>SUM(C163+C164*2)</f>
        <v>270.84999999999997</v>
      </c>
      <c r="D166" s="69">
        <f>SUM(D163+D164*2)</f>
        <v>183.85</v>
      </c>
      <c r="E166" s="54">
        <f t="shared" si="2"/>
        <v>-0.32121100239985223</v>
      </c>
    </row>
    <row r="167" spans="1:5" x14ac:dyDescent="0.25">
      <c r="A167" s="1" t="s">
        <v>0</v>
      </c>
      <c r="B167" s="27"/>
      <c r="C167" s="12" t="s">
        <v>21</v>
      </c>
      <c r="D167" s="15" t="s">
        <v>21</v>
      </c>
      <c r="E167" s="54"/>
    </row>
    <row r="168" spans="1:5" x14ac:dyDescent="0.25">
      <c r="A168" s="1" t="s">
        <v>4</v>
      </c>
      <c r="B168" s="27"/>
      <c r="C168" s="12" t="s">
        <v>20</v>
      </c>
      <c r="D168" s="15" t="s">
        <v>16</v>
      </c>
      <c r="E168" s="54"/>
    </row>
    <row r="169" spans="1:5" x14ac:dyDescent="0.25">
      <c r="A169" s="1" t="s">
        <v>11</v>
      </c>
      <c r="B169" s="51" t="s">
        <v>112</v>
      </c>
      <c r="C169" s="12"/>
      <c r="D169" s="16"/>
      <c r="E169" s="54"/>
    </row>
    <row r="170" spans="1:5" x14ac:dyDescent="0.25">
      <c r="A170" s="1" t="s">
        <v>8</v>
      </c>
      <c r="B170" s="27" t="s">
        <v>10</v>
      </c>
      <c r="C170" s="12" t="s">
        <v>27</v>
      </c>
      <c r="D170" s="16"/>
      <c r="E170" s="54"/>
    </row>
    <row r="171" spans="1:5" ht="15.75" thickBot="1" x14ac:dyDescent="0.3">
      <c r="A171" s="1"/>
      <c r="B171" s="27"/>
      <c r="C171" s="55"/>
      <c r="D171" s="56"/>
      <c r="E171" s="54"/>
    </row>
    <row r="172" spans="1:5" ht="15.75" thickBot="1" x14ac:dyDescent="0.3">
      <c r="A172" s="77" t="s">
        <v>103</v>
      </c>
      <c r="B172" s="78"/>
      <c r="C172" s="78"/>
      <c r="D172" s="78"/>
      <c r="E172" s="79"/>
    </row>
    <row r="173" spans="1:5" x14ac:dyDescent="0.25">
      <c r="A173" s="80" t="s">
        <v>29</v>
      </c>
      <c r="B173" s="81"/>
      <c r="C173" s="81"/>
      <c r="D173" s="81"/>
      <c r="E173" s="82"/>
    </row>
    <row r="174" spans="1:5" x14ac:dyDescent="0.25">
      <c r="A174" s="1" t="s">
        <v>1</v>
      </c>
      <c r="B174" s="31"/>
      <c r="C174" s="11">
        <v>323.95</v>
      </c>
      <c r="D174" s="15">
        <v>228.95</v>
      </c>
      <c r="E174" s="54">
        <f t="shared" si="2"/>
        <v>-0.2932551319648094</v>
      </c>
    </row>
    <row r="175" spans="1:5" ht="61.5" customHeight="1" x14ac:dyDescent="0.25">
      <c r="A175" s="1" t="s">
        <v>2</v>
      </c>
      <c r="B175" s="24" t="s">
        <v>115</v>
      </c>
      <c r="C175" s="11">
        <v>8.9499999999999993</v>
      </c>
      <c r="D175" s="15">
        <v>6.45</v>
      </c>
      <c r="E175" s="54">
        <f t="shared" si="2"/>
        <v>-0.27932960893854741</v>
      </c>
    </row>
    <row r="176" spans="1:5" ht="63.75" customHeight="1" x14ac:dyDescent="0.25">
      <c r="A176" s="2" t="s">
        <v>12</v>
      </c>
      <c r="B176" s="27"/>
      <c r="C176" s="83" t="s">
        <v>116</v>
      </c>
      <c r="D176" s="84"/>
      <c r="E176" s="54"/>
    </row>
    <row r="177" spans="1:5" x14ac:dyDescent="0.25">
      <c r="A177" s="1" t="s">
        <v>3</v>
      </c>
      <c r="B177" s="28"/>
      <c r="C177" s="13">
        <f>SUM(C174+C175*2)</f>
        <v>341.84999999999997</v>
      </c>
      <c r="D177" s="68">
        <f>SUM(D174+D175*2)</f>
        <v>241.85</v>
      </c>
      <c r="E177" s="54">
        <f t="shared" si="2"/>
        <v>-0.29252596167909894</v>
      </c>
    </row>
    <row r="178" spans="1:5" x14ac:dyDescent="0.25">
      <c r="A178" s="1" t="s">
        <v>0</v>
      </c>
      <c r="B178" s="27"/>
      <c r="C178" s="8" t="s">
        <v>21</v>
      </c>
      <c r="D178" s="15" t="s">
        <v>21</v>
      </c>
      <c r="E178" s="54"/>
    </row>
    <row r="179" spans="1:5" x14ac:dyDescent="0.25">
      <c r="A179" s="1" t="s">
        <v>4</v>
      </c>
      <c r="B179" s="27"/>
      <c r="C179" s="12" t="s">
        <v>20</v>
      </c>
      <c r="D179" s="15" t="s">
        <v>16</v>
      </c>
      <c r="E179" s="54"/>
    </row>
    <row r="180" spans="1:5" x14ac:dyDescent="0.25">
      <c r="A180" s="1" t="s">
        <v>11</v>
      </c>
      <c r="B180" s="51" t="s">
        <v>112</v>
      </c>
      <c r="C180" s="12"/>
      <c r="D180" s="16"/>
      <c r="E180" s="54"/>
    </row>
    <row r="181" spans="1:5" x14ac:dyDescent="0.25">
      <c r="A181" s="1" t="s">
        <v>8</v>
      </c>
      <c r="B181" s="27" t="s">
        <v>10</v>
      </c>
      <c r="C181" s="12" t="s">
        <v>27</v>
      </c>
      <c r="D181" s="16"/>
      <c r="E181" s="54"/>
    </row>
    <row r="182" spans="1:5" ht="15.75" thickBot="1" x14ac:dyDescent="0.3">
      <c r="A182" s="1"/>
      <c r="B182" s="27"/>
      <c r="C182" s="55"/>
      <c r="D182" s="56"/>
      <c r="E182" s="54"/>
    </row>
    <row r="183" spans="1:5" ht="15.75" thickBot="1" x14ac:dyDescent="0.3">
      <c r="A183" s="77" t="s">
        <v>104</v>
      </c>
      <c r="B183" s="78"/>
      <c r="C183" s="78"/>
      <c r="D183" s="78"/>
      <c r="E183" s="79"/>
    </row>
    <row r="184" spans="1:5" x14ac:dyDescent="0.25">
      <c r="A184" s="1" t="s">
        <v>1</v>
      </c>
      <c r="B184" s="31"/>
      <c r="C184" s="13">
        <v>309.95</v>
      </c>
      <c r="D184" s="15">
        <v>224.95</v>
      </c>
      <c r="E184" s="54">
        <f t="shared" si="2"/>
        <v>-0.27423778028714307</v>
      </c>
    </row>
    <row r="185" spans="1:5" x14ac:dyDescent="0.25">
      <c r="A185" s="1" t="s">
        <v>2</v>
      </c>
      <c r="B185" s="24" t="s">
        <v>115</v>
      </c>
      <c r="C185" s="11">
        <v>8.9499999999999993</v>
      </c>
      <c r="D185" s="15">
        <v>6.45</v>
      </c>
      <c r="E185" s="54">
        <f t="shared" si="2"/>
        <v>-0.27932960893854741</v>
      </c>
    </row>
    <row r="186" spans="1:5" ht="63" customHeight="1" x14ac:dyDescent="0.25">
      <c r="A186" s="2" t="s">
        <v>12</v>
      </c>
      <c r="B186" s="27"/>
      <c r="C186" s="83" t="s">
        <v>116</v>
      </c>
      <c r="D186" s="84"/>
      <c r="E186" s="54"/>
    </row>
    <row r="187" spans="1:5" x14ac:dyDescent="0.25">
      <c r="A187" s="1" t="s">
        <v>3</v>
      </c>
      <c r="B187" s="27"/>
      <c r="C187" s="13">
        <f>SUM(C184+C185*2)</f>
        <v>327.84999999999997</v>
      </c>
      <c r="D187" s="68">
        <f>SUM(D184+D185*2)</f>
        <v>237.85</v>
      </c>
      <c r="E187" s="54">
        <f t="shared" si="2"/>
        <v>-0.27451578465761778</v>
      </c>
    </row>
    <row r="188" spans="1:5" x14ac:dyDescent="0.25">
      <c r="A188" s="1" t="s">
        <v>0</v>
      </c>
      <c r="B188" s="27"/>
      <c r="C188" s="8" t="s">
        <v>21</v>
      </c>
      <c r="D188" s="15" t="s">
        <v>21</v>
      </c>
      <c r="E188" s="54"/>
    </row>
    <row r="189" spans="1:5" x14ac:dyDescent="0.25">
      <c r="A189" s="1" t="s">
        <v>4</v>
      </c>
      <c r="B189" s="27"/>
      <c r="C189" s="8" t="s">
        <v>16</v>
      </c>
      <c r="D189" s="15" t="s">
        <v>16</v>
      </c>
      <c r="E189" s="54"/>
    </row>
    <row r="190" spans="1:5" x14ac:dyDescent="0.25">
      <c r="A190" s="1" t="s">
        <v>11</v>
      </c>
      <c r="B190" s="51" t="s">
        <v>112</v>
      </c>
      <c r="C190" s="12"/>
      <c r="D190" s="16"/>
      <c r="E190" s="54"/>
    </row>
    <row r="191" spans="1:5" x14ac:dyDescent="0.25">
      <c r="A191" s="1" t="s">
        <v>8</v>
      </c>
      <c r="B191" s="27" t="s">
        <v>10</v>
      </c>
      <c r="C191" s="12" t="s">
        <v>27</v>
      </c>
      <c r="D191" s="16" t="s">
        <v>27</v>
      </c>
      <c r="E191" s="54"/>
    </row>
    <row r="192" spans="1:5" ht="15.75" thickBot="1" x14ac:dyDescent="0.3">
      <c r="A192" s="1"/>
      <c r="B192" s="27"/>
      <c r="C192" s="57"/>
      <c r="D192" s="56"/>
      <c r="E192" s="54"/>
    </row>
    <row r="193" spans="1:5" ht="52.5" customHeight="1" thickBot="1" x14ac:dyDescent="0.3">
      <c r="A193" s="77" t="s">
        <v>105</v>
      </c>
      <c r="B193" s="78"/>
      <c r="C193" s="78"/>
      <c r="D193" s="78"/>
      <c r="E193" s="79"/>
    </row>
    <row r="194" spans="1:5" ht="30" x14ac:dyDescent="0.25">
      <c r="A194" s="1" t="s">
        <v>1</v>
      </c>
      <c r="B194" s="27" t="s">
        <v>31</v>
      </c>
      <c r="C194" s="13">
        <v>532.95000000000005</v>
      </c>
      <c r="D194" s="15">
        <v>425.95</v>
      </c>
      <c r="E194" s="54">
        <f t="shared" si="2"/>
        <v>-0.20076930293648568</v>
      </c>
    </row>
    <row r="195" spans="1:5" x14ac:dyDescent="0.25">
      <c r="A195" s="1"/>
      <c r="B195" s="27" t="s">
        <v>32</v>
      </c>
      <c r="C195" s="13">
        <v>532.95000000000005</v>
      </c>
      <c r="D195" s="15">
        <v>425.95</v>
      </c>
      <c r="E195" s="54">
        <f t="shared" si="2"/>
        <v>-0.20076930293648568</v>
      </c>
    </row>
    <row r="196" spans="1:5" ht="30" x14ac:dyDescent="0.25">
      <c r="A196" s="1"/>
      <c r="B196" s="27" t="s">
        <v>35</v>
      </c>
      <c r="C196" s="13">
        <v>592.95000000000005</v>
      </c>
      <c r="D196" s="15">
        <v>473.95</v>
      </c>
      <c r="E196" s="54">
        <f t="shared" si="2"/>
        <v>-0.20069145796441529</v>
      </c>
    </row>
    <row r="197" spans="1:5" ht="31.5" customHeight="1" x14ac:dyDescent="0.25">
      <c r="A197" s="1"/>
      <c r="B197" s="27" t="s">
        <v>33</v>
      </c>
      <c r="C197" s="13">
        <v>572.95000000000005</v>
      </c>
      <c r="D197" s="15">
        <v>452.95</v>
      </c>
      <c r="E197" s="54">
        <f t="shared" si="2"/>
        <v>-0.20944235971725289</v>
      </c>
    </row>
    <row r="198" spans="1:5" ht="120.75" customHeight="1" x14ac:dyDescent="0.25">
      <c r="A198" s="1"/>
      <c r="B198" s="27" t="s">
        <v>34</v>
      </c>
      <c r="C198" s="13">
        <v>582.95000000000005</v>
      </c>
      <c r="D198" s="15">
        <v>466.95</v>
      </c>
      <c r="E198" s="54">
        <f t="shared" si="2"/>
        <v>-0.19898790633845106</v>
      </c>
    </row>
    <row r="199" spans="1:5" x14ac:dyDescent="0.25">
      <c r="A199" s="1"/>
      <c r="B199" s="27" t="s">
        <v>36</v>
      </c>
      <c r="C199" s="13">
        <v>399.95</v>
      </c>
      <c r="D199" s="15">
        <v>290.95</v>
      </c>
      <c r="E199" s="54">
        <f t="shared" si="2"/>
        <v>-0.2725340667583448</v>
      </c>
    </row>
    <row r="200" spans="1:5" x14ac:dyDescent="0.25">
      <c r="A200" s="1"/>
      <c r="B200" s="27" t="s">
        <v>37</v>
      </c>
      <c r="C200" s="13">
        <v>377.95</v>
      </c>
      <c r="D200" s="15">
        <v>277.95</v>
      </c>
      <c r="E200" s="54">
        <f t="shared" si="2"/>
        <v>-0.26458526260087312</v>
      </c>
    </row>
    <row r="201" spans="1:5" x14ac:dyDescent="0.25">
      <c r="A201" s="1"/>
      <c r="B201" s="27" t="s">
        <v>38</v>
      </c>
      <c r="C201" s="13">
        <v>399.95</v>
      </c>
      <c r="D201" s="15">
        <v>290.95</v>
      </c>
      <c r="E201" s="54">
        <f t="shared" si="2"/>
        <v>-0.2725340667583448</v>
      </c>
    </row>
    <row r="202" spans="1:5" x14ac:dyDescent="0.25">
      <c r="A202" s="1" t="s">
        <v>2</v>
      </c>
      <c r="B202" s="24"/>
      <c r="C202" s="11">
        <v>8.9499999999999993</v>
      </c>
      <c r="D202" s="15">
        <v>6.45</v>
      </c>
      <c r="E202" s="54">
        <f t="shared" ref="E202" si="5">(D202-C202)/C202</f>
        <v>-0.27932960893854741</v>
      </c>
    </row>
    <row r="203" spans="1:5" ht="55.5" customHeight="1" x14ac:dyDescent="0.25">
      <c r="A203" s="53" t="s">
        <v>12</v>
      </c>
      <c r="B203" s="32"/>
      <c r="C203" s="95" t="s">
        <v>119</v>
      </c>
      <c r="D203" s="96"/>
      <c r="E203" s="70"/>
    </row>
    <row r="204" spans="1:5" x14ac:dyDescent="0.25">
      <c r="A204" s="1" t="s">
        <v>3</v>
      </c>
      <c r="B204" s="32"/>
      <c r="C204" s="13"/>
      <c r="D204" s="16" t="s">
        <v>30</v>
      </c>
    </row>
    <row r="205" spans="1:5" x14ac:dyDescent="0.25">
      <c r="A205" s="1" t="s">
        <v>0</v>
      </c>
      <c r="B205" s="32"/>
      <c r="C205" s="8" t="s">
        <v>22</v>
      </c>
      <c r="D205" s="15" t="s">
        <v>22</v>
      </c>
    </row>
    <row r="206" spans="1:5" x14ac:dyDescent="0.25">
      <c r="A206" s="1" t="s">
        <v>4</v>
      </c>
      <c r="B206" s="32" t="s">
        <v>106</v>
      </c>
      <c r="C206" s="8" t="s">
        <v>23</v>
      </c>
      <c r="D206" s="15" t="s">
        <v>23</v>
      </c>
    </row>
    <row r="207" spans="1:5" ht="22.5" x14ac:dyDescent="0.25">
      <c r="A207" s="1" t="s">
        <v>11</v>
      </c>
      <c r="B207" s="32" t="s">
        <v>47</v>
      </c>
      <c r="C207" s="12"/>
      <c r="D207" s="16"/>
    </row>
    <row r="208" spans="1:5" ht="111.75" customHeight="1" x14ac:dyDescent="0.25">
      <c r="A208" s="1" t="s">
        <v>8</v>
      </c>
      <c r="B208" s="33" t="s">
        <v>13</v>
      </c>
      <c r="C208" s="93" t="s">
        <v>39</v>
      </c>
      <c r="D208" s="94"/>
      <c r="E208" s="43"/>
    </row>
    <row r="210" spans="4:5" x14ac:dyDescent="0.25">
      <c r="D210" s="44" t="s">
        <v>107</v>
      </c>
      <c r="E210" s="45">
        <f>AVERAGE(E7:E202)</f>
        <v>-0.27717732980457788</v>
      </c>
    </row>
  </sheetData>
  <mergeCells count="50">
    <mergeCell ref="A81:E81"/>
    <mergeCell ref="A90:E90"/>
    <mergeCell ref="A99:E99"/>
    <mergeCell ref="C111:D111"/>
    <mergeCell ref="C121:D121"/>
    <mergeCell ref="C93:D93"/>
    <mergeCell ref="C116:D116"/>
    <mergeCell ref="A108:E108"/>
    <mergeCell ref="A118:E118"/>
    <mergeCell ref="C176:D176"/>
    <mergeCell ref="C165:D165"/>
    <mergeCell ref="C186:D186"/>
    <mergeCell ref="C208:D208"/>
    <mergeCell ref="C203:D203"/>
    <mergeCell ref="A172:E172"/>
    <mergeCell ref="A173:E173"/>
    <mergeCell ref="A183:E183"/>
    <mergeCell ref="A193:E193"/>
    <mergeCell ref="B2:D2"/>
    <mergeCell ref="C131:D131"/>
    <mergeCell ref="C155:D155"/>
    <mergeCell ref="C17:D17"/>
    <mergeCell ref="C30:D30"/>
    <mergeCell ref="C40:D40"/>
    <mergeCell ref="C52:D52"/>
    <mergeCell ref="C10:D10"/>
    <mergeCell ref="C23:D23"/>
    <mergeCell ref="C35:D35"/>
    <mergeCell ref="C46:D46"/>
    <mergeCell ref="C57:D57"/>
    <mergeCell ref="C66:D66"/>
    <mergeCell ref="C75:D75"/>
    <mergeCell ref="C84:D84"/>
    <mergeCell ref="C102:D102"/>
    <mergeCell ref="A42:E42"/>
    <mergeCell ref="A54:E54"/>
    <mergeCell ref="A63:E63"/>
    <mergeCell ref="A72:E72"/>
    <mergeCell ref="A5:E5"/>
    <mergeCell ref="A6:E6"/>
    <mergeCell ref="A19:E19"/>
    <mergeCell ref="A32:E32"/>
    <mergeCell ref="A127:E127"/>
    <mergeCell ref="A128:E128"/>
    <mergeCell ref="A151:E151"/>
    <mergeCell ref="A152:E152"/>
    <mergeCell ref="A162:E162"/>
    <mergeCell ref="A138:E138"/>
    <mergeCell ref="A139:E139"/>
    <mergeCell ref="C142:D142"/>
  </mergeCells>
  <pageMargins left="0.7"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90C2-6927-4D6D-A7CD-AB8E002B69DB}">
  <sheetPr>
    <tabColor rgb="FFFF0000"/>
  </sheetPr>
  <dimension ref="A1:C175"/>
  <sheetViews>
    <sheetView workbookViewId="0">
      <selection activeCell="C121" sqref="C121"/>
    </sheetView>
  </sheetViews>
  <sheetFormatPr defaultRowHeight="15" x14ac:dyDescent="0.25"/>
  <cols>
    <col min="1" max="1" width="42.7109375" customWidth="1"/>
    <col min="2" max="2" width="38.7109375" customWidth="1"/>
    <col min="3" max="3" width="26.5703125" customWidth="1"/>
  </cols>
  <sheetData>
    <row r="1" spans="1:3" ht="39" customHeight="1" x14ac:dyDescent="0.25"/>
    <row r="2" spans="1:3" x14ac:dyDescent="0.25">
      <c r="A2" s="34" t="s">
        <v>50</v>
      </c>
    </row>
    <row r="3" spans="1:3" x14ac:dyDescent="0.25">
      <c r="A3" s="4">
        <v>45779</v>
      </c>
      <c r="B3" s="5" t="s">
        <v>51</v>
      </c>
    </row>
    <row r="4" spans="1:3" ht="18" customHeight="1" x14ac:dyDescent="0.25">
      <c r="C4" s="17" t="s">
        <v>80</v>
      </c>
    </row>
    <row r="5" spans="1:3" ht="15.75" x14ac:dyDescent="0.25">
      <c r="A5" s="97" t="s">
        <v>77</v>
      </c>
      <c r="B5" s="97"/>
    </row>
    <row r="6" spans="1:3" x14ac:dyDescent="0.25">
      <c r="B6" s="98" t="s">
        <v>108</v>
      </c>
      <c r="C6" s="14"/>
    </row>
    <row r="7" spans="1:3" x14ac:dyDescent="0.25">
      <c r="A7" t="s">
        <v>6</v>
      </c>
      <c r="B7" s="99"/>
      <c r="C7" s="14"/>
    </row>
    <row r="8" spans="1:3" x14ac:dyDescent="0.25">
      <c r="A8" s="1" t="s">
        <v>1</v>
      </c>
      <c r="B8" s="1"/>
      <c r="C8" s="42" t="s">
        <v>78</v>
      </c>
    </row>
    <row r="9" spans="1:3" x14ac:dyDescent="0.25">
      <c r="A9" s="1" t="s">
        <v>2</v>
      </c>
      <c r="B9" s="2" t="s">
        <v>117</v>
      </c>
      <c r="C9" s="16"/>
    </row>
    <row r="10" spans="1:3" x14ac:dyDescent="0.25">
      <c r="A10" s="2" t="s">
        <v>12</v>
      </c>
      <c r="B10" s="2"/>
      <c r="C10" s="16"/>
    </row>
    <row r="11" spans="1:3" x14ac:dyDescent="0.25">
      <c r="A11" s="1" t="s">
        <v>3</v>
      </c>
      <c r="B11" s="7"/>
      <c r="C11" s="16"/>
    </row>
    <row r="12" spans="1:3" x14ac:dyDescent="0.25">
      <c r="A12" s="1" t="s">
        <v>0</v>
      </c>
      <c r="B12" s="7"/>
      <c r="C12" s="16"/>
    </row>
    <row r="13" spans="1:3" x14ac:dyDescent="0.25">
      <c r="A13" s="1" t="s">
        <v>4</v>
      </c>
      <c r="C13" s="16"/>
    </row>
    <row r="14" spans="1:3" x14ac:dyDescent="0.25">
      <c r="A14" s="1" t="s">
        <v>11</v>
      </c>
      <c r="B14" s="2" t="s">
        <v>118</v>
      </c>
      <c r="C14" s="16"/>
    </row>
    <row r="15" spans="1:3" ht="60" x14ac:dyDescent="0.25">
      <c r="A15" s="1" t="s">
        <v>8</v>
      </c>
      <c r="B15" s="19" t="s">
        <v>54</v>
      </c>
      <c r="C15" s="36" t="s">
        <v>54</v>
      </c>
    </row>
    <row r="16" spans="1:3" x14ac:dyDescent="0.25">
      <c r="C16" s="14"/>
    </row>
    <row r="17" spans="1:3" x14ac:dyDescent="0.25">
      <c r="B17" s="98" t="s">
        <v>55</v>
      </c>
      <c r="C17" s="14"/>
    </row>
    <row r="18" spans="1:3" x14ac:dyDescent="0.25">
      <c r="A18" t="s">
        <v>6</v>
      </c>
      <c r="B18" s="99"/>
      <c r="C18" s="14"/>
    </row>
    <row r="19" spans="1:3" x14ac:dyDescent="0.25">
      <c r="A19" s="1" t="s">
        <v>1</v>
      </c>
      <c r="B19" s="1"/>
      <c r="C19" s="35">
        <v>18.95</v>
      </c>
    </row>
    <row r="20" spans="1:3" x14ac:dyDescent="0.25">
      <c r="A20" s="1" t="s">
        <v>2</v>
      </c>
      <c r="B20" s="2" t="s">
        <v>117</v>
      </c>
      <c r="C20" s="16" t="s">
        <v>53</v>
      </c>
    </row>
    <row r="21" spans="1:3" x14ac:dyDescent="0.25">
      <c r="A21" s="2" t="s">
        <v>12</v>
      </c>
      <c r="B21" s="2"/>
      <c r="C21" s="16"/>
    </row>
    <row r="22" spans="1:3" x14ac:dyDescent="0.25">
      <c r="A22" s="1" t="s">
        <v>3</v>
      </c>
      <c r="B22" s="7"/>
      <c r="C22" s="37">
        <v>18.95</v>
      </c>
    </row>
    <row r="23" spans="1:3" x14ac:dyDescent="0.25">
      <c r="A23" s="1" t="s">
        <v>0</v>
      </c>
      <c r="B23" s="7"/>
      <c r="C23" s="16" t="s">
        <v>15</v>
      </c>
    </row>
    <row r="24" spans="1:3" x14ac:dyDescent="0.25">
      <c r="A24" s="1" t="s">
        <v>4</v>
      </c>
      <c r="C24" s="16" t="s">
        <v>52</v>
      </c>
    </row>
    <row r="25" spans="1:3" x14ac:dyDescent="0.25">
      <c r="A25" s="1" t="s">
        <v>11</v>
      </c>
      <c r="B25" s="2" t="s">
        <v>118</v>
      </c>
      <c r="C25" s="16"/>
    </row>
    <row r="26" spans="1:3" ht="45" x14ac:dyDescent="0.25">
      <c r="A26" s="1" t="s">
        <v>8</v>
      </c>
      <c r="B26" s="38" t="s">
        <v>56</v>
      </c>
      <c r="C26" s="16"/>
    </row>
    <row r="27" spans="1:3" x14ac:dyDescent="0.25">
      <c r="C27" s="14"/>
    </row>
    <row r="28" spans="1:3" x14ac:dyDescent="0.25">
      <c r="B28" s="98" t="s">
        <v>57</v>
      </c>
      <c r="C28" s="14"/>
    </row>
    <row r="29" spans="1:3" x14ac:dyDescent="0.25">
      <c r="A29" t="s">
        <v>6</v>
      </c>
      <c r="B29" s="99"/>
      <c r="C29" s="14"/>
    </row>
    <row r="30" spans="1:3" x14ac:dyDescent="0.25">
      <c r="A30" s="1" t="s">
        <v>1</v>
      </c>
      <c r="B30" s="1"/>
      <c r="C30" s="35">
        <v>32.950000000000003</v>
      </c>
    </row>
    <row r="31" spans="1:3" x14ac:dyDescent="0.25">
      <c r="A31" s="1" t="s">
        <v>2</v>
      </c>
      <c r="B31" s="2" t="s">
        <v>117</v>
      </c>
      <c r="C31" s="16"/>
    </row>
    <row r="32" spans="1:3" x14ac:dyDescent="0.25">
      <c r="A32" s="2" t="s">
        <v>12</v>
      </c>
      <c r="B32" s="2"/>
      <c r="C32" s="16"/>
    </row>
    <row r="33" spans="1:3" x14ac:dyDescent="0.25">
      <c r="A33" s="1" t="s">
        <v>3</v>
      </c>
      <c r="B33" s="7"/>
      <c r="C33" s="35">
        <v>32.950000000000003</v>
      </c>
    </row>
    <row r="34" spans="1:3" x14ac:dyDescent="0.25">
      <c r="A34" s="1" t="s">
        <v>0</v>
      </c>
      <c r="B34" s="7"/>
      <c r="C34" s="16" t="s">
        <v>15</v>
      </c>
    </row>
    <row r="35" spans="1:3" x14ac:dyDescent="0.25">
      <c r="A35" s="1" t="s">
        <v>4</v>
      </c>
      <c r="C35" s="16" t="s">
        <v>58</v>
      </c>
    </row>
    <row r="36" spans="1:3" x14ac:dyDescent="0.25">
      <c r="A36" s="1" t="s">
        <v>11</v>
      </c>
      <c r="B36" s="2" t="s">
        <v>118</v>
      </c>
      <c r="C36" s="16"/>
    </row>
    <row r="37" spans="1:3" ht="60" x14ac:dyDescent="0.25">
      <c r="A37" s="1" t="s">
        <v>8</v>
      </c>
      <c r="B37" s="38" t="s">
        <v>59</v>
      </c>
      <c r="C37" s="16"/>
    </row>
    <row r="38" spans="1:3" x14ac:dyDescent="0.25">
      <c r="B38" s="39"/>
      <c r="C38" s="14"/>
    </row>
    <row r="39" spans="1:3" ht="15.75" x14ac:dyDescent="0.25">
      <c r="A39" s="97" t="s">
        <v>60</v>
      </c>
      <c r="B39" s="97"/>
      <c r="C39" s="40"/>
    </row>
    <row r="40" spans="1:3" x14ac:dyDescent="0.25">
      <c r="C40" s="14"/>
    </row>
    <row r="41" spans="1:3" x14ac:dyDescent="0.25">
      <c r="B41" s="100" t="s">
        <v>62</v>
      </c>
      <c r="C41" s="14"/>
    </row>
    <row r="42" spans="1:3" x14ac:dyDescent="0.25">
      <c r="A42" t="s">
        <v>6</v>
      </c>
      <c r="B42" s="99"/>
      <c r="C42" s="14"/>
    </row>
    <row r="43" spans="1:3" x14ac:dyDescent="0.25">
      <c r="A43" s="1" t="s">
        <v>1</v>
      </c>
      <c r="B43" s="1"/>
      <c r="C43" s="35">
        <v>39.950000000000003</v>
      </c>
    </row>
    <row r="44" spans="1:3" x14ac:dyDescent="0.25">
      <c r="A44" s="1" t="s">
        <v>2</v>
      </c>
      <c r="B44" s="2" t="s">
        <v>117</v>
      </c>
      <c r="C44" s="16">
        <v>6.45</v>
      </c>
    </row>
    <row r="45" spans="1:3" x14ac:dyDescent="0.25">
      <c r="A45" s="2" t="s">
        <v>12</v>
      </c>
      <c r="B45" s="2"/>
      <c r="C45" s="16"/>
    </row>
    <row r="46" spans="1:3" x14ac:dyDescent="0.25">
      <c r="A46" s="1" t="s">
        <v>3</v>
      </c>
      <c r="B46" s="7"/>
      <c r="C46" s="35">
        <f>SUM(C43:C44)</f>
        <v>46.400000000000006</v>
      </c>
    </row>
    <row r="47" spans="1:3" x14ac:dyDescent="0.25">
      <c r="A47" s="1" t="s">
        <v>0</v>
      </c>
      <c r="B47" s="7"/>
      <c r="C47" s="16" t="s">
        <v>15</v>
      </c>
    </row>
    <row r="48" spans="1:3" x14ac:dyDescent="0.25">
      <c r="A48" s="1" t="s">
        <v>4</v>
      </c>
      <c r="C48" s="16" t="s">
        <v>16</v>
      </c>
    </row>
    <row r="49" spans="1:3" x14ac:dyDescent="0.25">
      <c r="A49" s="1" t="s">
        <v>11</v>
      </c>
      <c r="B49" s="2" t="s">
        <v>112</v>
      </c>
      <c r="C49" s="16"/>
    </row>
    <row r="50" spans="1:3" ht="45" x14ac:dyDescent="0.25">
      <c r="A50" s="1" t="s">
        <v>8</v>
      </c>
      <c r="B50" s="38" t="s">
        <v>61</v>
      </c>
      <c r="C50" s="16"/>
    </row>
    <row r="51" spans="1:3" x14ac:dyDescent="0.25">
      <c r="C51" s="14"/>
    </row>
    <row r="52" spans="1:3" x14ac:dyDescent="0.25">
      <c r="B52" s="100" t="s">
        <v>63</v>
      </c>
      <c r="C52" s="14"/>
    </row>
    <row r="53" spans="1:3" x14ac:dyDescent="0.25">
      <c r="A53" t="s">
        <v>6</v>
      </c>
      <c r="B53" s="99"/>
      <c r="C53" s="14"/>
    </row>
    <row r="54" spans="1:3" x14ac:dyDescent="0.25">
      <c r="A54" s="1" t="s">
        <v>1</v>
      </c>
      <c r="B54" s="1"/>
      <c r="C54" s="35">
        <v>37.950000000000003</v>
      </c>
    </row>
    <row r="55" spans="1:3" x14ac:dyDescent="0.25">
      <c r="A55" s="1" t="s">
        <v>2</v>
      </c>
      <c r="B55" s="2" t="s">
        <v>117</v>
      </c>
      <c r="C55" s="16">
        <v>6.45</v>
      </c>
    </row>
    <row r="56" spans="1:3" x14ac:dyDescent="0.25">
      <c r="A56" s="2" t="s">
        <v>12</v>
      </c>
      <c r="B56" s="2"/>
      <c r="C56" s="16"/>
    </row>
    <row r="57" spans="1:3" x14ac:dyDescent="0.25">
      <c r="A57" s="1" t="s">
        <v>3</v>
      </c>
      <c r="B57" s="7"/>
      <c r="C57" s="35">
        <f>SUM(C54:C55)</f>
        <v>44.400000000000006</v>
      </c>
    </row>
    <row r="58" spans="1:3" x14ac:dyDescent="0.25">
      <c r="A58" s="1" t="s">
        <v>0</v>
      </c>
      <c r="B58" s="7"/>
      <c r="C58" s="16" t="s">
        <v>15</v>
      </c>
    </row>
    <row r="59" spans="1:3" x14ac:dyDescent="0.25">
      <c r="A59" s="1" t="s">
        <v>4</v>
      </c>
      <c r="C59" s="16" t="s">
        <v>16</v>
      </c>
    </row>
    <row r="60" spans="1:3" x14ac:dyDescent="0.25">
      <c r="A60" s="1" t="s">
        <v>11</v>
      </c>
      <c r="B60" s="2" t="s">
        <v>112</v>
      </c>
      <c r="C60" s="16"/>
    </row>
    <row r="61" spans="1:3" ht="30" x14ac:dyDescent="0.25">
      <c r="A61" s="1" t="s">
        <v>8</v>
      </c>
      <c r="B61" s="38" t="s">
        <v>64</v>
      </c>
      <c r="C61" s="16"/>
    </row>
    <row r="62" spans="1:3" x14ac:dyDescent="0.25">
      <c r="C62" s="14"/>
    </row>
    <row r="63" spans="1:3" ht="15.75" x14ac:dyDescent="0.25">
      <c r="A63" s="97" t="s">
        <v>65</v>
      </c>
      <c r="B63" s="97"/>
      <c r="C63" s="14"/>
    </row>
    <row r="64" spans="1:3" x14ac:dyDescent="0.25">
      <c r="C64" s="14"/>
    </row>
    <row r="65" spans="1:3" ht="30" x14ac:dyDescent="0.25">
      <c r="A65" t="s">
        <v>6</v>
      </c>
      <c r="B65" s="6" t="s">
        <v>66</v>
      </c>
      <c r="C65" s="14"/>
    </row>
    <row r="66" spans="1:3" x14ac:dyDescent="0.25">
      <c r="A66" s="1" t="s">
        <v>1</v>
      </c>
      <c r="B66" s="2"/>
      <c r="C66" s="35">
        <v>81.95</v>
      </c>
    </row>
    <row r="67" spans="1:3" x14ac:dyDescent="0.25">
      <c r="A67" s="1" t="s">
        <v>2</v>
      </c>
      <c r="B67" s="2"/>
      <c r="C67" s="16">
        <v>6.45</v>
      </c>
    </row>
    <row r="68" spans="1:3" x14ac:dyDescent="0.25">
      <c r="A68" s="2" t="s">
        <v>12</v>
      </c>
      <c r="B68" s="2"/>
      <c r="C68" s="16"/>
    </row>
    <row r="69" spans="1:3" x14ac:dyDescent="0.25">
      <c r="A69" s="1" t="s">
        <v>3</v>
      </c>
      <c r="B69" s="2"/>
      <c r="C69" s="35">
        <f>SUM(C66:C67)</f>
        <v>88.4</v>
      </c>
    </row>
    <row r="70" spans="1:3" x14ac:dyDescent="0.25">
      <c r="A70" s="1" t="s">
        <v>0</v>
      </c>
      <c r="B70" s="2"/>
      <c r="C70" s="16" t="s">
        <v>67</v>
      </c>
    </row>
    <row r="71" spans="1:3" x14ac:dyDescent="0.25">
      <c r="A71" s="1" t="s">
        <v>4</v>
      </c>
      <c r="B71" s="2"/>
      <c r="C71" s="16" t="s">
        <v>16</v>
      </c>
    </row>
    <row r="72" spans="1:3" x14ac:dyDescent="0.25">
      <c r="A72" s="1" t="s">
        <v>11</v>
      </c>
      <c r="B72" s="2" t="s">
        <v>112</v>
      </c>
      <c r="C72" s="16"/>
    </row>
    <row r="73" spans="1:3" x14ac:dyDescent="0.25">
      <c r="A73" s="1" t="s">
        <v>8</v>
      </c>
      <c r="B73" s="2" t="s">
        <v>10</v>
      </c>
      <c r="C73" s="16" t="s">
        <v>27</v>
      </c>
    </row>
    <row r="74" spans="1:3" x14ac:dyDescent="0.25">
      <c r="C74" s="14"/>
    </row>
    <row r="75" spans="1:3" ht="30" x14ac:dyDescent="0.25">
      <c r="A75" t="s">
        <v>6</v>
      </c>
      <c r="B75" s="6" t="s">
        <v>68</v>
      </c>
      <c r="C75" s="14"/>
    </row>
    <row r="76" spans="1:3" x14ac:dyDescent="0.25">
      <c r="A76" s="1" t="s">
        <v>1</v>
      </c>
      <c r="B76" s="2"/>
      <c r="C76" s="35">
        <v>199.95</v>
      </c>
    </row>
    <row r="77" spans="1:3" x14ac:dyDescent="0.25">
      <c r="A77" s="1" t="s">
        <v>2</v>
      </c>
      <c r="B77" s="2"/>
      <c r="C77" s="16">
        <v>6.45</v>
      </c>
    </row>
    <row r="78" spans="1:3" x14ac:dyDescent="0.25">
      <c r="A78" s="2" t="s">
        <v>12</v>
      </c>
      <c r="B78" s="2"/>
      <c r="C78" s="16"/>
    </row>
    <row r="79" spans="1:3" x14ac:dyDescent="0.25">
      <c r="A79" s="1" t="s">
        <v>3</v>
      </c>
      <c r="B79" s="2"/>
      <c r="C79" s="35">
        <f>SUM(C76:C77)</f>
        <v>206.39999999999998</v>
      </c>
    </row>
    <row r="80" spans="1:3" x14ac:dyDescent="0.25">
      <c r="A80" s="1" t="s">
        <v>0</v>
      </c>
      <c r="B80" s="2"/>
      <c r="C80" s="16" t="s">
        <v>67</v>
      </c>
    </row>
    <row r="81" spans="1:3" x14ac:dyDescent="0.25">
      <c r="A81" s="1" t="s">
        <v>4</v>
      </c>
      <c r="B81" s="2"/>
      <c r="C81" s="16" t="s">
        <v>16</v>
      </c>
    </row>
    <row r="82" spans="1:3" x14ac:dyDescent="0.25">
      <c r="A82" s="1" t="s">
        <v>11</v>
      </c>
      <c r="B82" s="2" t="s">
        <v>112</v>
      </c>
      <c r="C82" s="16"/>
    </row>
    <row r="83" spans="1:3" x14ac:dyDescent="0.25">
      <c r="A83" s="1" t="s">
        <v>8</v>
      </c>
      <c r="B83" s="2" t="s">
        <v>10</v>
      </c>
      <c r="C83" s="16" t="s">
        <v>27</v>
      </c>
    </row>
    <row r="84" spans="1:3" x14ac:dyDescent="0.25">
      <c r="C84" s="14"/>
    </row>
    <row r="85" spans="1:3" ht="30" x14ac:dyDescent="0.25">
      <c r="A85" t="s">
        <v>6</v>
      </c>
      <c r="B85" s="6" t="s">
        <v>69</v>
      </c>
      <c r="C85" s="14"/>
    </row>
    <row r="86" spans="1:3" x14ac:dyDescent="0.25">
      <c r="A86" s="1" t="s">
        <v>1</v>
      </c>
      <c r="B86" s="2"/>
      <c r="C86" s="35">
        <v>267.95</v>
      </c>
    </row>
    <row r="87" spans="1:3" x14ac:dyDescent="0.25">
      <c r="A87" s="1" t="s">
        <v>2</v>
      </c>
      <c r="B87" s="2"/>
      <c r="C87" s="16">
        <v>6.45</v>
      </c>
    </row>
    <row r="88" spans="1:3" x14ac:dyDescent="0.25">
      <c r="A88" s="2" t="s">
        <v>12</v>
      </c>
      <c r="B88" s="2"/>
      <c r="C88" s="16"/>
    </row>
    <row r="89" spans="1:3" x14ac:dyDescent="0.25">
      <c r="A89" s="1" t="s">
        <v>3</v>
      </c>
      <c r="B89" s="2"/>
      <c r="C89" s="35">
        <f>SUM(C86:C87)</f>
        <v>274.39999999999998</v>
      </c>
    </row>
    <row r="90" spans="1:3" x14ac:dyDescent="0.25">
      <c r="A90" s="1" t="s">
        <v>0</v>
      </c>
      <c r="B90" s="2"/>
      <c r="C90" s="16" t="s">
        <v>21</v>
      </c>
    </row>
    <row r="91" spans="1:3" x14ac:dyDescent="0.25">
      <c r="A91" s="1" t="s">
        <v>4</v>
      </c>
      <c r="B91" s="2"/>
      <c r="C91" s="16" t="s">
        <v>16</v>
      </c>
    </row>
    <row r="92" spans="1:3" x14ac:dyDescent="0.25">
      <c r="A92" s="1" t="s">
        <v>11</v>
      </c>
      <c r="B92" s="2" t="s">
        <v>112</v>
      </c>
      <c r="C92" s="16"/>
    </row>
    <row r="93" spans="1:3" x14ac:dyDescent="0.25">
      <c r="A93" s="1" t="s">
        <v>8</v>
      </c>
      <c r="B93" s="2" t="s">
        <v>10</v>
      </c>
      <c r="C93" s="16" t="s">
        <v>27</v>
      </c>
    </row>
    <row r="94" spans="1:3" x14ac:dyDescent="0.25">
      <c r="C94" s="14"/>
    </row>
    <row r="95" spans="1:3" ht="30" x14ac:dyDescent="0.25">
      <c r="A95" t="s">
        <v>6</v>
      </c>
      <c r="B95" s="6" t="s">
        <v>70</v>
      </c>
      <c r="C95" s="14"/>
    </row>
    <row r="96" spans="1:3" x14ac:dyDescent="0.25">
      <c r="A96" s="1" t="s">
        <v>1</v>
      </c>
      <c r="B96" s="2"/>
      <c r="C96" s="35">
        <v>178.95</v>
      </c>
    </row>
    <row r="97" spans="1:3" x14ac:dyDescent="0.25">
      <c r="A97" s="1" t="s">
        <v>2</v>
      </c>
      <c r="B97" s="2"/>
      <c r="C97" s="16">
        <v>6.45</v>
      </c>
    </row>
    <row r="98" spans="1:3" x14ac:dyDescent="0.25">
      <c r="A98" s="2" t="s">
        <v>12</v>
      </c>
      <c r="B98" s="2"/>
      <c r="C98" s="16"/>
    </row>
    <row r="99" spans="1:3" x14ac:dyDescent="0.25">
      <c r="A99" s="1" t="s">
        <v>3</v>
      </c>
      <c r="B99" s="2"/>
      <c r="C99" s="35">
        <f>SUM(C96:C97)</f>
        <v>185.39999999999998</v>
      </c>
    </row>
    <row r="100" spans="1:3" x14ac:dyDescent="0.25">
      <c r="A100" s="1" t="s">
        <v>0</v>
      </c>
      <c r="B100" s="2"/>
      <c r="C100" s="16" t="s">
        <v>21</v>
      </c>
    </row>
    <row r="101" spans="1:3" x14ac:dyDescent="0.25">
      <c r="A101" s="1" t="s">
        <v>4</v>
      </c>
      <c r="B101" s="2"/>
      <c r="C101" s="16" t="s">
        <v>16</v>
      </c>
    </row>
    <row r="102" spans="1:3" x14ac:dyDescent="0.25">
      <c r="A102" s="1" t="s">
        <v>11</v>
      </c>
      <c r="B102" s="2" t="s">
        <v>112</v>
      </c>
      <c r="C102" s="16"/>
    </row>
    <row r="103" spans="1:3" x14ac:dyDescent="0.25">
      <c r="A103" s="1" t="s">
        <v>8</v>
      </c>
      <c r="B103" s="2" t="s">
        <v>10</v>
      </c>
      <c r="C103" s="16" t="s">
        <v>27</v>
      </c>
    </row>
    <row r="104" spans="1:3" x14ac:dyDescent="0.25">
      <c r="C104" s="14"/>
    </row>
    <row r="105" spans="1:3" ht="30" x14ac:dyDescent="0.25">
      <c r="A105" t="s">
        <v>6</v>
      </c>
      <c r="B105" s="6" t="s">
        <v>126</v>
      </c>
      <c r="C105" s="14"/>
    </row>
    <row r="106" spans="1:3" x14ac:dyDescent="0.25">
      <c r="A106" s="1" t="s">
        <v>1</v>
      </c>
      <c r="B106" s="2"/>
      <c r="C106" s="35">
        <v>312.95</v>
      </c>
    </row>
    <row r="107" spans="1:3" x14ac:dyDescent="0.25">
      <c r="A107" s="1" t="s">
        <v>2</v>
      </c>
      <c r="B107" s="2"/>
      <c r="C107" s="16">
        <v>6.45</v>
      </c>
    </row>
    <row r="108" spans="1:3" x14ac:dyDescent="0.25">
      <c r="A108" s="2" t="s">
        <v>12</v>
      </c>
      <c r="B108" s="2"/>
      <c r="C108" s="16"/>
    </row>
    <row r="109" spans="1:3" x14ac:dyDescent="0.25">
      <c r="A109" s="1" t="s">
        <v>3</v>
      </c>
      <c r="B109" s="2"/>
      <c r="C109" s="35">
        <f>SUM(C106:C107)</f>
        <v>319.39999999999998</v>
      </c>
    </row>
    <row r="110" spans="1:3" x14ac:dyDescent="0.25">
      <c r="A110" s="1" t="s">
        <v>0</v>
      </c>
      <c r="B110" s="2"/>
      <c r="C110" s="16" t="s">
        <v>21</v>
      </c>
    </row>
    <row r="111" spans="1:3" x14ac:dyDescent="0.25">
      <c r="A111" s="1" t="s">
        <v>4</v>
      </c>
      <c r="B111" s="2"/>
      <c r="C111" s="16" t="s">
        <v>16</v>
      </c>
    </row>
    <row r="112" spans="1:3" x14ac:dyDescent="0.25">
      <c r="A112" s="1" t="s">
        <v>11</v>
      </c>
      <c r="B112" s="2" t="s">
        <v>112</v>
      </c>
      <c r="C112" s="16"/>
    </row>
    <row r="113" spans="1:3" x14ac:dyDescent="0.25">
      <c r="A113" s="1" t="s">
        <v>8</v>
      </c>
      <c r="B113" s="2" t="s">
        <v>10</v>
      </c>
      <c r="C113" s="16" t="s">
        <v>27</v>
      </c>
    </row>
    <row r="114" spans="1:3" x14ac:dyDescent="0.25">
      <c r="C114" s="14"/>
    </row>
    <row r="115" spans="1:3" ht="15.75" x14ac:dyDescent="0.25">
      <c r="A115" s="97" t="s">
        <v>71</v>
      </c>
      <c r="B115" s="97"/>
      <c r="C115" s="14"/>
    </row>
    <row r="116" spans="1:3" x14ac:dyDescent="0.25">
      <c r="A116" t="s">
        <v>6</v>
      </c>
      <c r="B116" s="6" t="s">
        <v>125</v>
      </c>
      <c r="C116" s="14"/>
    </row>
    <row r="117" spans="1:3" x14ac:dyDescent="0.25">
      <c r="A117" s="1" t="s">
        <v>1</v>
      </c>
      <c r="B117" s="2"/>
      <c r="C117" s="35">
        <v>67.95</v>
      </c>
    </row>
    <row r="118" spans="1:3" x14ac:dyDescent="0.25">
      <c r="A118" s="1" t="s">
        <v>2</v>
      </c>
      <c r="B118" s="2"/>
      <c r="C118" s="16">
        <v>6.45</v>
      </c>
    </row>
    <row r="119" spans="1:3" x14ac:dyDescent="0.25">
      <c r="A119" s="2" t="s">
        <v>12</v>
      </c>
      <c r="B119" s="2"/>
      <c r="C119" s="16"/>
    </row>
    <row r="120" spans="1:3" x14ac:dyDescent="0.25">
      <c r="A120" s="1" t="s">
        <v>3</v>
      </c>
      <c r="B120" s="2"/>
      <c r="C120" s="35">
        <f>SUM(C117:C118)</f>
        <v>74.400000000000006</v>
      </c>
    </row>
    <row r="121" spans="1:3" x14ac:dyDescent="0.25">
      <c r="A121" s="1" t="s">
        <v>0</v>
      </c>
      <c r="B121" s="2"/>
      <c r="C121" s="16" t="s">
        <v>21</v>
      </c>
    </row>
    <row r="122" spans="1:3" x14ac:dyDescent="0.25">
      <c r="A122" s="1" t="s">
        <v>4</v>
      </c>
      <c r="B122" s="2"/>
      <c r="C122" s="16" t="s">
        <v>120</v>
      </c>
    </row>
    <row r="123" spans="1:3" x14ac:dyDescent="0.25">
      <c r="A123" s="1" t="s">
        <v>11</v>
      </c>
      <c r="B123" s="2" t="s">
        <v>112</v>
      </c>
      <c r="C123" s="16"/>
    </row>
    <row r="124" spans="1:3" x14ac:dyDescent="0.25">
      <c r="A124" s="1" t="s">
        <v>8</v>
      </c>
      <c r="B124" s="2" t="s">
        <v>10</v>
      </c>
      <c r="C124" s="16" t="s">
        <v>27</v>
      </c>
    </row>
    <row r="125" spans="1:3" ht="15.75" x14ac:dyDescent="0.25">
      <c r="A125" s="73"/>
      <c r="B125" s="73"/>
      <c r="C125" s="14"/>
    </row>
    <row r="126" spans="1:3" x14ac:dyDescent="0.25">
      <c r="C126" s="14"/>
    </row>
    <row r="127" spans="1:3" x14ac:dyDescent="0.25">
      <c r="A127" t="s">
        <v>6</v>
      </c>
      <c r="B127" s="6" t="s">
        <v>72</v>
      </c>
      <c r="C127" s="14"/>
    </row>
    <row r="128" spans="1:3" x14ac:dyDescent="0.25">
      <c r="A128" s="1" t="s">
        <v>1</v>
      </c>
      <c r="B128" s="2"/>
      <c r="C128" s="35">
        <v>71.95</v>
      </c>
    </row>
    <row r="129" spans="1:3" x14ac:dyDescent="0.25">
      <c r="A129" s="1" t="s">
        <v>2</v>
      </c>
      <c r="B129" s="2"/>
      <c r="C129" s="16">
        <v>6.45</v>
      </c>
    </row>
    <row r="130" spans="1:3" x14ac:dyDescent="0.25">
      <c r="A130" s="2" t="s">
        <v>12</v>
      </c>
      <c r="B130" s="2"/>
      <c r="C130" s="16"/>
    </row>
    <row r="131" spans="1:3" x14ac:dyDescent="0.25">
      <c r="A131" s="1" t="s">
        <v>3</v>
      </c>
      <c r="B131" s="2"/>
      <c r="C131" s="35">
        <f>SUM(C128:C129)</f>
        <v>78.400000000000006</v>
      </c>
    </row>
    <row r="132" spans="1:3" x14ac:dyDescent="0.25">
      <c r="A132" s="1" t="s">
        <v>0</v>
      </c>
      <c r="B132" s="2"/>
      <c r="C132" s="16" t="s">
        <v>21</v>
      </c>
    </row>
    <row r="133" spans="1:3" x14ac:dyDescent="0.25">
      <c r="A133" s="1" t="s">
        <v>4</v>
      </c>
      <c r="B133" s="2"/>
      <c r="C133" s="16" t="s">
        <v>16</v>
      </c>
    </row>
    <row r="134" spans="1:3" x14ac:dyDescent="0.25">
      <c r="A134" s="1" t="s">
        <v>11</v>
      </c>
      <c r="B134" s="2" t="s">
        <v>112</v>
      </c>
      <c r="C134" s="16"/>
    </row>
    <row r="135" spans="1:3" x14ac:dyDescent="0.25">
      <c r="A135" s="1" t="s">
        <v>8</v>
      </c>
      <c r="B135" s="2" t="s">
        <v>10</v>
      </c>
      <c r="C135" s="16" t="s">
        <v>27</v>
      </c>
    </row>
    <row r="136" spans="1:3" x14ac:dyDescent="0.25">
      <c r="C136" s="14"/>
    </row>
    <row r="137" spans="1:3" x14ac:dyDescent="0.25">
      <c r="A137" t="s">
        <v>6</v>
      </c>
      <c r="B137" s="6" t="s">
        <v>73</v>
      </c>
      <c r="C137" s="14"/>
    </row>
    <row r="138" spans="1:3" x14ac:dyDescent="0.25">
      <c r="A138" s="1" t="s">
        <v>1</v>
      </c>
      <c r="B138" s="2"/>
      <c r="C138" s="35">
        <v>67.95</v>
      </c>
    </row>
    <row r="139" spans="1:3" x14ac:dyDescent="0.25">
      <c r="A139" s="1" t="s">
        <v>2</v>
      </c>
      <c r="B139" s="2"/>
      <c r="C139" s="16">
        <v>6.45</v>
      </c>
    </row>
    <row r="140" spans="1:3" x14ac:dyDescent="0.25">
      <c r="A140" s="2" t="s">
        <v>12</v>
      </c>
      <c r="B140" s="2"/>
      <c r="C140" s="16"/>
    </row>
    <row r="141" spans="1:3" x14ac:dyDescent="0.25">
      <c r="A141" s="1" t="s">
        <v>3</v>
      </c>
      <c r="B141" s="2"/>
      <c r="C141" s="35">
        <v>65.17625000000001</v>
      </c>
    </row>
    <row r="142" spans="1:3" x14ac:dyDescent="0.25">
      <c r="A142" s="1" t="s">
        <v>0</v>
      </c>
      <c r="B142" s="2"/>
      <c r="C142" s="35">
        <f>SUM(C138:C139)</f>
        <v>74.400000000000006</v>
      </c>
    </row>
    <row r="143" spans="1:3" x14ac:dyDescent="0.25">
      <c r="A143" s="1" t="s">
        <v>4</v>
      </c>
      <c r="B143" s="2"/>
      <c r="C143" s="16" t="s">
        <v>16</v>
      </c>
    </row>
    <row r="144" spans="1:3" x14ac:dyDescent="0.25">
      <c r="A144" s="1" t="s">
        <v>11</v>
      </c>
      <c r="B144" s="2" t="s">
        <v>112</v>
      </c>
      <c r="C144" s="16"/>
    </row>
    <row r="145" spans="1:3" x14ac:dyDescent="0.25">
      <c r="A145" s="1" t="s">
        <v>8</v>
      </c>
      <c r="B145" s="2" t="s">
        <v>10</v>
      </c>
      <c r="C145" s="16" t="s">
        <v>27</v>
      </c>
    </row>
    <row r="146" spans="1:3" x14ac:dyDescent="0.25">
      <c r="C146" s="14"/>
    </row>
    <row r="147" spans="1:3" x14ac:dyDescent="0.25">
      <c r="A147" t="s">
        <v>6</v>
      </c>
      <c r="B147" s="6" t="s">
        <v>74</v>
      </c>
      <c r="C147" s="14"/>
    </row>
    <row r="148" spans="1:3" x14ac:dyDescent="0.25">
      <c r="A148" s="1" t="s">
        <v>1</v>
      </c>
      <c r="B148" s="2"/>
      <c r="C148" s="35">
        <v>115.95</v>
      </c>
    </row>
    <row r="149" spans="1:3" x14ac:dyDescent="0.25">
      <c r="A149" s="1" t="s">
        <v>2</v>
      </c>
      <c r="B149" s="2"/>
      <c r="C149" s="16">
        <v>6.45</v>
      </c>
    </row>
    <row r="150" spans="1:3" x14ac:dyDescent="0.25">
      <c r="A150" s="2" t="s">
        <v>12</v>
      </c>
      <c r="B150" s="2"/>
      <c r="C150" s="16"/>
    </row>
    <row r="151" spans="1:3" x14ac:dyDescent="0.25">
      <c r="A151" s="1" t="s">
        <v>3</v>
      </c>
      <c r="B151" s="2"/>
      <c r="C151" s="35">
        <f>SUM(C148:C149)</f>
        <v>122.4</v>
      </c>
    </row>
    <row r="152" spans="1:3" x14ac:dyDescent="0.25">
      <c r="A152" s="1" t="s">
        <v>0</v>
      </c>
      <c r="B152" s="2"/>
      <c r="C152" s="16" t="s">
        <v>21</v>
      </c>
    </row>
    <row r="153" spans="1:3" x14ac:dyDescent="0.25">
      <c r="A153" s="1" t="s">
        <v>4</v>
      </c>
      <c r="B153" s="2"/>
      <c r="C153" s="16" t="s">
        <v>16</v>
      </c>
    </row>
    <row r="154" spans="1:3" x14ac:dyDescent="0.25">
      <c r="A154" s="1" t="s">
        <v>11</v>
      </c>
      <c r="B154" s="2" t="s">
        <v>112</v>
      </c>
      <c r="C154" s="16"/>
    </row>
    <row r="155" spans="1:3" x14ac:dyDescent="0.25">
      <c r="A155" s="1" t="s">
        <v>8</v>
      </c>
      <c r="B155" s="2" t="s">
        <v>10</v>
      </c>
      <c r="C155" s="16" t="s">
        <v>27</v>
      </c>
    </row>
    <row r="156" spans="1:3" x14ac:dyDescent="0.25">
      <c r="C156" s="14"/>
    </row>
    <row r="157" spans="1:3" x14ac:dyDescent="0.25">
      <c r="A157" t="s">
        <v>6</v>
      </c>
      <c r="B157" s="6" t="s">
        <v>75</v>
      </c>
      <c r="C157" s="14"/>
    </row>
    <row r="158" spans="1:3" x14ac:dyDescent="0.25">
      <c r="A158" s="1" t="s">
        <v>1</v>
      </c>
      <c r="B158" s="2"/>
      <c r="C158" s="35">
        <v>77.95</v>
      </c>
    </row>
    <row r="159" spans="1:3" x14ac:dyDescent="0.25">
      <c r="A159" s="1" t="s">
        <v>2</v>
      </c>
      <c r="B159" s="2"/>
      <c r="C159" s="16">
        <v>6.45</v>
      </c>
    </row>
    <row r="160" spans="1:3" x14ac:dyDescent="0.25">
      <c r="A160" s="2" t="s">
        <v>12</v>
      </c>
      <c r="B160" s="2"/>
      <c r="C160" s="16"/>
    </row>
    <row r="161" spans="1:3" x14ac:dyDescent="0.25">
      <c r="A161" s="1" t="s">
        <v>3</v>
      </c>
      <c r="B161" s="2"/>
      <c r="C161" s="37">
        <f>SUM(C158:C159)</f>
        <v>84.4</v>
      </c>
    </row>
    <row r="162" spans="1:3" x14ac:dyDescent="0.25">
      <c r="A162" s="1" t="s">
        <v>0</v>
      </c>
      <c r="B162" s="2"/>
      <c r="C162" s="35" t="s">
        <v>21</v>
      </c>
    </row>
    <row r="163" spans="1:3" x14ac:dyDescent="0.25">
      <c r="A163" s="1" t="s">
        <v>4</v>
      </c>
      <c r="B163" s="2"/>
      <c r="C163" s="35" t="s">
        <v>16</v>
      </c>
    </row>
    <row r="164" spans="1:3" x14ac:dyDescent="0.25">
      <c r="A164" s="1" t="s">
        <v>11</v>
      </c>
      <c r="B164" s="2" t="s">
        <v>112</v>
      </c>
      <c r="C164" s="35"/>
    </row>
    <row r="165" spans="1:3" x14ac:dyDescent="0.25">
      <c r="A165" s="1" t="s">
        <v>8</v>
      </c>
      <c r="B165" s="2" t="s">
        <v>10</v>
      </c>
      <c r="C165" s="41" t="s">
        <v>27</v>
      </c>
    </row>
    <row r="166" spans="1:3" x14ac:dyDescent="0.25">
      <c r="C166" s="14"/>
    </row>
    <row r="167" spans="1:3" x14ac:dyDescent="0.25">
      <c r="A167" t="s">
        <v>6</v>
      </c>
      <c r="B167" s="6" t="s">
        <v>76</v>
      </c>
      <c r="C167" s="14"/>
    </row>
    <row r="168" spans="1:3" x14ac:dyDescent="0.25">
      <c r="A168" s="1" t="s">
        <v>1</v>
      </c>
      <c r="B168" s="2"/>
      <c r="C168" s="35">
        <v>43.95</v>
      </c>
    </row>
    <row r="169" spans="1:3" x14ac:dyDescent="0.25">
      <c r="A169" s="1" t="s">
        <v>2</v>
      </c>
      <c r="B169" s="2"/>
      <c r="C169" s="16">
        <v>6.45</v>
      </c>
    </row>
    <row r="170" spans="1:3" x14ac:dyDescent="0.25">
      <c r="A170" s="2" t="s">
        <v>12</v>
      </c>
      <c r="B170" s="2"/>
      <c r="C170" s="16"/>
    </row>
    <row r="171" spans="1:3" x14ac:dyDescent="0.25">
      <c r="A171" s="1" t="s">
        <v>3</v>
      </c>
      <c r="B171" s="2"/>
      <c r="C171" s="35">
        <f>SUM(C168:C169)</f>
        <v>50.400000000000006</v>
      </c>
    </row>
    <row r="172" spans="1:3" x14ac:dyDescent="0.25">
      <c r="A172" s="1" t="s">
        <v>0</v>
      </c>
      <c r="B172" s="2"/>
      <c r="C172" s="16" t="s">
        <v>21</v>
      </c>
    </row>
    <row r="173" spans="1:3" x14ac:dyDescent="0.25">
      <c r="A173" s="1" t="s">
        <v>4</v>
      </c>
      <c r="B173" s="2"/>
      <c r="C173" s="16" t="s">
        <v>16</v>
      </c>
    </row>
    <row r="174" spans="1:3" x14ac:dyDescent="0.25">
      <c r="A174" s="1" t="s">
        <v>11</v>
      </c>
      <c r="B174" s="2" t="s">
        <v>112</v>
      </c>
      <c r="C174" s="16"/>
    </row>
    <row r="175" spans="1:3" x14ac:dyDescent="0.25">
      <c r="A175" s="1" t="s">
        <v>8</v>
      </c>
      <c r="B175" s="2" t="s">
        <v>10</v>
      </c>
      <c r="C175" s="16"/>
    </row>
  </sheetData>
  <mergeCells count="9">
    <mergeCell ref="A5:B5"/>
    <mergeCell ref="B6:B7"/>
    <mergeCell ref="B17:B18"/>
    <mergeCell ref="A115:B115"/>
    <mergeCell ref="B28:B29"/>
    <mergeCell ref="A39:B39"/>
    <mergeCell ref="B41:B42"/>
    <mergeCell ref="B52:B53"/>
    <mergeCell ref="A63:B6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Product Rates</vt:lpstr>
      <vt:lpstr>Additonal Products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Gochis</dc:creator>
  <cp:lastModifiedBy>Jim Gochis</cp:lastModifiedBy>
  <cp:lastPrinted>2022-07-11T15:43:25Z</cp:lastPrinted>
  <dcterms:created xsi:type="dcterms:W3CDTF">2017-01-13T16:11:51Z</dcterms:created>
  <dcterms:modified xsi:type="dcterms:W3CDTF">2025-05-05T12:12:26Z</dcterms:modified>
</cp:coreProperties>
</file>